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長寿補強土(株)  2023年4月6日\積算例（サンプルとプログラム）\"/>
    </mc:Choice>
  </mc:AlternateContent>
  <xr:revisionPtr revIDLastSave="0" documentId="8_{2E93FF8B-9438-4CE9-B3F1-888908EBDAFD}" xr6:coauthVersionLast="47" xr6:coauthVersionMax="47" xr10:uidLastSave="{00000000-0000-0000-0000-000000000000}"/>
  <bookViews>
    <workbookView xWindow="-105" yWindow="-105" windowWidth="38640" windowHeight="16275" firstSheet="1" activeTab="1" xr2:uid="{00000000-000D-0000-FFFF-FFFF00000000}"/>
  </bookViews>
  <sheets>
    <sheet name="代価表 (5)" sheetId="8" r:id="rId1"/>
    <sheet name="見積書かがみ" sheetId="4" r:id="rId2"/>
    <sheet name="内訳書" sheetId="2" r:id="rId3"/>
    <sheet name="代価表1" sheetId="3" r:id="rId4"/>
    <sheet name="代価表2" sheetId="18" r:id="rId5"/>
    <sheet name="代価表3" sheetId="5" r:id="rId6"/>
    <sheet name="代価表4" sheetId="6" r:id="rId7"/>
    <sheet name="代価表5" sheetId="17" r:id="rId8"/>
  </sheets>
  <definedNames>
    <definedName name="_xlnm.Print_Area" localSheetId="1">見積書かがみ!$A$1:$E$21</definedName>
    <definedName name="_xlnm.Print_Area" localSheetId="2">内訳書!$A$1:$I$11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H9" i="2" s="1"/>
  <c r="G8" i="2"/>
  <c r="G6" i="2"/>
  <c r="H23" i="6"/>
  <c r="H29" i="2"/>
  <c r="H9" i="18"/>
  <c r="H8" i="18"/>
  <c r="H10" i="18" s="1"/>
  <c r="H11" i="18" s="1"/>
  <c r="H7" i="18"/>
  <c r="I18" i="2"/>
  <c r="I19" i="2"/>
  <c r="I20" i="2"/>
  <c r="I21" i="2"/>
  <c r="I22" i="2"/>
  <c r="I23" i="2"/>
  <c r="I24" i="2"/>
  <c r="I25" i="2"/>
  <c r="I26" i="2"/>
  <c r="I27" i="2"/>
  <c r="I28" i="2"/>
  <c r="I17" i="2"/>
  <c r="I29" i="2" s="1"/>
  <c r="H11" i="17"/>
  <c r="H10" i="2"/>
  <c r="N14" i="17"/>
  <c r="F14" i="17"/>
  <c r="H14" i="17"/>
  <c r="H13" i="17"/>
  <c r="H12" i="17"/>
  <c r="H19" i="17" s="1"/>
  <c r="G11" i="2" s="1"/>
  <c r="H11" i="2" s="1"/>
  <c r="H10" i="17"/>
  <c r="H8" i="17"/>
  <c r="H8" i="5"/>
  <c r="H10" i="5" s="1"/>
  <c r="H11" i="5" s="1"/>
  <c r="H22" i="5" s="1"/>
  <c r="B2" i="5" s="1"/>
  <c r="H9" i="5"/>
  <c r="B3" i="6"/>
  <c r="H62" i="8"/>
  <c r="H61" i="8"/>
  <c r="H60" i="8"/>
  <c r="H59" i="8"/>
  <c r="H58" i="8"/>
  <c r="H57" i="8"/>
  <c r="H55" i="8"/>
  <c r="H54" i="8"/>
  <c r="B49" i="8"/>
  <c r="H32" i="8"/>
  <c r="H31" i="8"/>
  <c r="H30" i="8"/>
  <c r="H10" i="8"/>
  <c r="H11" i="8"/>
  <c r="H22" i="8" s="1"/>
  <c r="B2" i="8" s="1"/>
  <c r="H9" i="8"/>
  <c r="H8" i="8"/>
  <c r="H7" i="8"/>
  <c r="H8" i="6"/>
  <c r="H7" i="5"/>
  <c r="H8" i="3"/>
  <c r="H9" i="3"/>
  <c r="H7" i="3"/>
  <c r="H7" i="2"/>
  <c r="B3" i="17" l="1"/>
  <c r="H10" i="3"/>
  <c r="H11" i="3" s="1"/>
  <c r="H22" i="3" s="1"/>
  <c r="B2" i="3" s="1"/>
  <c r="H22" i="18"/>
  <c r="B2" i="18" s="1"/>
  <c r="H33" i="8"/>
  <c r="H34" i="8" s="1"/>
  <c r="H45" i="8" s="1"/>
  <c r="B25" i="8" s="1"/>
  <c r="H6" i="2"/>
  <c r="H8" i="2" l="1"/>
  <c r="H12" i="2" s="1"/>
  <c r="B2" i="2" s="1"/>
</calcChain>
</file>

<file path=xl/sharedStrings.xml><?xml version="1.0" encoding="utf-8"?>
<sst xmlns="http://schemas.openxmlformats.org/spreadsheetml/2006/main" count="336" uniqueCount="149">
  <si>
    <t>単位</t>
    <rPh sb="0" eb="2">
      <t>タンイ</t>
    </rPh>
    <phoneticPr fontId="2"/>
  </si>
  <si>
    <t>価　格</t>
    <rPh sb="0" eb="1">
      <t>アタイ</t>
    </rPh>
    <rPh sb="2" eb="3">
      <t>カク</t>
    </rPh>
    <phoneticPr fontId="2"/>
  </si>
  <si>
    <t>摘　要</t>
    <rPh sb="0" eb="1">
      <t>チャク</t>
    </rPh>
    <rPh sb="2" eb="3">
      <t>ヨウ</t>
    </rPh>
    <phoneticPr fontId="2"/>
  </si>
  <si>
    <t>仕　様　条　件</t>
    <rPh sb="0" eb="1">
      <t>ツカ</t>
    </rPh>
    <rPh sb="2" eb="3">
      <t>サマ</t>
    </rPh>
    <rPh sb="4" eb="5">
      <t>ジョウ</t>
    </rPh>
    <rPh sb="6" eb="7">
      <t>ケン</t>
    </rPh>
    <phoneticPr fontId="2"/>
  </si>
  <si>
    <t>上記の通り御見積申し上げます。</t>
    <rPh sb="0" eb="2">
      <t>ジョウキ</t>
    </rPh>
    <rPh sb="3" eb="4">
      <t>トオ</t>
    </rPh>
    <rPh sb="5" eb="8">
      <t>オミツモリ</t>
    </rPh>
    <rPh sb="8" eb="9">
      <t>モウ</t>
    </rPh>
    <rPh sb="10" eb="11">
      <t>ア</t>
    </rPh>
    <phoneticPr fontId="2"/>
  </si>
  <si>
    <t>工　種　･　種　別　･　細　別　･　規　格</t>
    <rPh sb="0" eb="1">
      <t>コウ</t>
    </rPh>
    <rPh sb="2" eb="3">
      <t>シュ</t>
    </rPh>
    <rPh sb="6" eb="7">
      <t>タネ</t>
    </rPh>
    <rPh sb="8" eb="9">
      <t>ベツ</t>
    </rPh>
    <rPh sb="12" eb="13">
      <t>サイ</t>
    </rPh>
    <rPh sb="14" eb="15">
      <t>ベツ</t>
    </rPh>
    <rPh sb="18" eb="19">
      <t>キ</t>
    </rPh>
    <rPh sb="20" eb="21">
      <t>カク</t>
    </rPh>
    <phoneticPr fontId="2"/>
  </si>
  <si>
    <t>業　　務　　名</t>
    <rPh sb="0" eb="1">
      <t>ギョウ</t>
    </rPh>
    <rPh sb="3" eb="4">
      <t>ツトム</t>
    </rPh>
    <rPh sb="6" eb="7">
      <t>メイ</t>
    </rPh>
    <phoneticPr fontId="2"/>
  </si>
  <si>
    <t>業　務　場　所</t>
    <rPh sb="0" eb="1">
      <t>ギョウ</t>
    </rPh>
    <rPh sb="2" eb="3">
      <t>ツトム</t>
    </rPh>
    <rPh sb="4" eb="5">
      <t>バ</t>
    </rPh>
    <rPh sb="6" eb="7">
      <t>ショ</t>
    </rPh>
    <phoneticPr fontId="2"/>
  </si>
  <si>
    <t>工事名　</t>
    <rPh sb="0" eb="3">
      <t>コウジメイ</t>
    </rPh>
    <phoneticPr fontId="2"/>
  </si>
  <si>
    <t>数量</t>
    <rPh sb="0" eb="2">
      <t>スウリョウ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</si>
  <si>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</si>
  <si>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ｍ</t>
    <phoneticPr fontId="2"/>
  </si>
  <si>
    <t>１頁</t>
    <rPh sb="1" eb="2">
      <t>ページ</t>
    </rPh>
    <phoneticPr fontId="2"/>
  </si>
  <si>
    <t>工事名</t>
    <rPh sb="0" eb="3">
      <t>コウジメイ</t>
    </rPh>
    <phoneticPr fontId="2"/>
  </si>
  <si>
    <t>２頁</t>
    <rPh sb="1" eb="2">
      <t>ページ</t>
    </rPh>
    <phoneticPr fontId="2"/>
  </si>
  <si>
    <t>　　世話役</t>
    <rPh sb="2" eb="5">
      <t>セワヤク</t>
    </rPh>
    <phoneticPr fontId="2"/>
  </si>
  <si>
    <t>　　普通作業員</t>
    <rPh sb="2" eb="4">
      <t>フツウ</t>
    </rPh>
    <rPh sb="4" eb="7">
      <t>サギョウイン</t>
    </rPh>
    <phoneticPr fontId="2"/>
  </si>
  <si>
    <t>人</t>
    <rPh sb="0" eb="1">
      <t>ニン</t>
    </rPh>
    <phoneticPr fontId="2"/>
  </si>
  <si>
    <t>３頁</t>
    <rPh sb="1" eb="2">
      <t>ページ</t>
    </rPh>
    <phoneticPr fontId="2"/>
  </si>
  <si>
    <t>（エポキシ樹脂塗装鉄筋）</t>
    <rPh sb="5" eb="7">
      <t>ジュシ</t>
    </rPh>
    <rPh sb="7" eb="9">
      <t>トソウ</t>
    </rPh>
    <rPh sb="9" eb="11">
      <t>テッキン</t>
    </rPh>
    <phoneticPr fontId="2"/>
  </si>
  <si>
    <t>　　グラウト注入ホース</t>
    <rPh sb="6" eb="8">
      <t>チュウニュウ</t>
    </rPh>
    <phoneticPr fontId="2"/>
  </si>
  <si>
    <t>　計</t>
    <rPh sb="1" eb="2">
      <t>ケイ</t>
    </rPh>
    <phoneticPr fontId="2"/>
  </si>
  <si>
    <t>　</t>
    <phoneticPr fontId="2"/>
  </si>
  <si>
    <t>価　格（円）</t>
    <rPh sb="0" eb="1">
      <t>アタイ</t>
    </rPh>
    <rPh sb="2" eb="3">
      <t>カク</t>
    </rPh>
    <rPh sb="4" eb="5">
      <t>エン</t>
    </rPh>
    <phoneticPr fontId="2"/>
  </si>
  <si>
    <t>代価表№1参照</t>
    <rPh sb="0" eb="2">
      <t>ダイカ</t>
    </rPh>
    <rPh sb="2" eb="3">
      <t>ヒョウ</t>
    </rPh>
    <rPh sb="5" eb="7">
      <t>サンショウ</t>
    </rPh>
    <phoneticPr fontId="2"/>
  </si>
  <si>
    <t>　　　</t>
    <phoneticPr fontId="2"/>
  </si>
  <si>
    <t>　</t>
    <phoneticPr fontId="2"/>
  </si>
  <si>
    <t>　　グラウト注入剤</t>
    <rPh sb="6" eb="8">
      <t>チュウニュウ</t>
    </rPh>
    <rPh sb="8" eb="9">
      <t>ザイ</t>
    </rPh>
    <phoneticPr fontId="2"/>
  </si>
  <si>
    <t>代価表№2参照</t>
    <rPh sb="0" eb="2">
      <t>ダイカ</t>
    </rPh>
    <rPh sb="2" eb="3">
      <t>ヒョウ</t>
    </rPh>
    <rPh sb="5" eb="7">
      <t>サンショウ</t>
    </rPh>
    <phoneticPr fontId="2"/>
  </si>
  <si>
    <t>L1.4Cタイプ　L=3.5mの場合</t>
    <rPh sb="16" eb="18">
      <t>バアイ</t>
    </rPh>
    <phoneticPr fontId="2"/>
  </si>
  <si>
    <t>本</t>
    <rPh sb="0" eb="1">
      <t>ホン</t>
    </rPh>
    <phoneticPr fontId="2"/>
  </si>
  <si>
    <t>ℓ</t>
    <phoneticPr fontId="2"/>
  </si>
  <si>
    <t>　　　　　印</t>
    <rPh sb="5" eb="6">
      <t>イン</t>
    </rPh>
    <phoneticPr fontId="2"/>
  </si>
  <si>
    <t>3.0m用</t>
    <rPh sb="4" eb="5">
      <t>ヨウ</t>
    </rPh>
    <phoneticPr fontId="2"/>
  </si>
  <si>
    <t>（3.0ｍ＋１ｍ）×２</t>
    <phoneticPr fontId="2"/>
  </si>
  <si>
    <t>3.0ｍ×2（ｍ/ℓ）</t>
    <phoneticPr fontId="2"/>
  </si>
  <si>
    <t>代表取締役　　　　○○○○</t>
    <rPh sb="0" eb="2">
      <t>ダイヒョウ</t>
    </rPh>
    <rPh sb="2" eb="5">
      <t>トリシマリヤク</t>
    </rPh>
    <phoneticPr fontId="2"/>
  </si>
  <si>
    <t>〒　　　　　　　住所</t>
    <rPh sb="8" eb="10">
      <t>ジュウショ</t>
    </rPh>
    <phoneticPr fontId="2"/>
  </si>
  <si>
    <t>○○県　○○地域振興局　　　　　殿</t>
    <rPh sb="2" eb="3">
      <t>ケン</t>
    </rPh>
    <rPh sb="6" eb="8">
      <t>チイキ</t>
    </rPh>
    <rPh sb="8" eb="10">
      <t>シンコウ</t>
    </rPh>
    <rPh sb="10" eb="11">
      <t>キョク</t>
    </rPh>
    <rPh sb="16" eb="17">
      <t>ドノ</t>
    </rPh>
    <phoneticPr fontId="2"/>
  </si>
  <si>
    <t>掘削長3.5m以上の場合は6個4,080円</t>
    <rPh sb="0" eb="2">
      <t>クッサク</t>
    </rPh>
    <rPh sb="2" eb="3">
      <t>チョウ</t>
    </rPh>
    <rPh sb="7" eb="9">
      <t>イジョウ</t>
    </rPh>
    <rPh sb="10" eb="12">
      <t>バアイ</t>
    </rPh>
    <rPh sb="14" eb="15">
      <t>コ</t>
    </rPh>
    <rPh sb="20" eb="21">
      <t>エン</t>
    </rPh>
    <phoneticPr fontId="2"/>
  </si>
  <si>
    <t>円</t>
    <rPh sb="0" eb="1">
      <t>エン</t>
    </rPh>
    <phoneticPr fontId="2"/>
  </si>
  <si>
    <t>金</t>
    <rPh sb="0" eb="1">
      <t>キン</t>
    </rPh>
    <phoneticPr fontId="2"/>
  </si>
  <si>
    <t>見積り有効期限</t>
    <rPh sb="0" eb="2">
      <t>ミツモ</t>
    </rPh>
    <rPh sb="3" eb="5">
      <t>ユウコウ</t>
    </rPh>
    <rPh sb="5" eb="7">
      <t>キゲン</t>
    </rPh>
    <phoneticPr fontId="2"/>
  </si>
  <si>
    <t>株式会社　○○ 建設工業</t>
    <rPh sb="0" eb="4">
      <t>カブシキガイシャ</t>
    </rPh>
    <rPh sb="8" eb="10">
      <t>ケンセツ</t>
    </rPh>
    <rPh sb="10" eb="12">
      <t>コウギョウ</t>
    </rPh>
    <phoneticPr fontId="2"/>
  </si>
  <si>
    <t>TEL 　　　　　　　FAX 　</t>
    <phoneticPr fontId="2"/>
  </si>
  <si>
    <r>
      <t>サンプル</t>
    </r>
    <r>
      <rPr>
        <sz val="20"/>
        <rFont val="HGPｺﾞｼｯｸE"/>
        <family val="3"/>
        <charset val="128"/>
      </rPr>
      <t>　　</t>
    </r>
    <phoneticPr fontId="2"/>
  </si>
  <si>
    <t>長寿命補強土　植生型　　単価見積（消費税抜き）</t>
    <rPh sb="0" eb="1">
      <t>チョウ</t>
    </rPh>
    <rPh sb="1" eb="3">
      <t>ジュミョウ</t>
    </rPh>
    <rPh sb="3" eb="6">
      <t>ホキョウド</t>
    </rPh>
    <rPh sb="7" eb="9">
      <t>ショクセイ</t>
    </rPh>
    <rPh sb="9" eb="10">
      <t>ガタ</t>
    </rPh>
    <rPh sb="12" eb="14">
      <t>タンカ</t>
    </rPh>
    <rPh sb="14" eb="16">
      <t>ミツ</t>
    </rPh>
    <rPh sb="17" eb="19">
      <t>ショウヒ</t>
    </rPh>
    <rPh sb="19" eb="20">
      <t>ゼイ</t>
    </rPh>
    <rPh sb="20" eb="21">
      <t>ヌ</t>
    </rPh>
    <phoneticPr fontId="2"/>
  </si>
  <si>
    <t>鹿児島県熊毛郡屋久島町</t>
    <rPh sb="0" eb="4">
      <t>カゴシマケン</t>
    </rPh>
    <rPh sb="4" eb="6">
      <t>クマゲ</t>
    </rPh>
    <rPh sb="6" eb="7">
      <t>グン</t>
    </rPh>
    <rPh sb="7" eb="11">
      <t>ヤクシマチョウ</t>
    </rPh>
    <phoneticPr fontId="2"/>
  </si>
  <si>
    <t>補強材ピッチ1.5m</t>
    <rPh sb="0" eb="2">
      <t>ホキョウ</t>
    </rPh>
    <rPh sb="2" eb="3">
      <t>ザイ</t>
    </rPh>
    <phoneticPr fontId="2"/>
  </si>
  <si>
    <t>金網敷設工代価　代価表№１</t>
    <rPh sb="0" eb="2">
      <t>カナアミ</t>
    </rPh>
    <rPh sb="2" eb="4">
      <t>フセツ</t>
    </rPh>
    <rPh sb="4" eb="5">
      <t>コウ</t>
    </rPh>
    <rPh sb="5" eb="7">
      <t>ダイカ</t>
    </rPh>
    <phoneticPr fontId="2"/>
  </si>
  <si>
    <t>　　法面工</t>
    <rPh sb="2" eb="4">
      <t>ノリメン</t>
    </rPh>
    <rPh sb="4" eb="5">
      <t>コウ</t>
    </rPh>
    <phoneticPr fontId="2"/>
  </si>
  <si>
    <t>（100㎡当たり）</t>
    <rPh sb="5" eb="6">
      <t>ア</t>
    </rPh>
    <phoneticPr fontId="2"/>
  </si>
  <si>
    <t>　　諸雑費</t>
    <rPh sb="2" eb="3">
      <t>ショ</t>
    </rPh>
    <rPh sb="3" eb="5">
      <t>ザッピ</t>
    </rPh>
    <phoneticPr fontId="2"/>
  </si>
  <si>
    <t>％</t>
    <phoneticPr fontId="2"/>
  </si>
  <si>
    <t>労務費合計の13％</t>
    <rPh sb="0" eb="3">
      <t>ロウムヒ</t>
    </rPh>
    <rPh sb="3" eb="5">
      <t>ゴウケイ</t>
    </rPh>
    <phoneticPr fontId="2"/>
  </si>
  <si>
    <t>　　（　労務費小計　）</t>
    <rPh sb="4" eb="7">
      <t>ロウムヒ</t>
    </rPh>
    <rPh sb="7" eb="9">
      <t>ショウケイ</t>
    </rPh>
    <phoneticPr fontId="2"/>
  </si>
  <si>
    <t>　　計</t>
    <rPh sb="2" eb="3">
      <t>ケイ</t>
    </rPh>
    <phoneticPr fontId="2"/>
  </si>
  <si>
    <t>　　エポキシj樹脂塗装補強材　</t>
    <rPh sb="7" eb="9">
      <t>ジュシ</t>
    </rPh>
    <rPh sb="9" eb="11">
      <t>トソウ</t>
    </rPh>
    <rPh sb="11" eb="13">
      <t>ホキョウ</t>
    </rPh>
    <rPh sb="13" eb="14">
      <t>ザイ</t>
    </rPh>
    <phoneticPr fontId="2"/>
  </si>
  <si>
    <t>D19　ネジフシ棒鋼</t>
    <phoneticPr fontId="2"/>
  </si>
  <si>
    <t>頭部処理２　代価表№２</t>
    <rPh sb="0" eb="2">
      <t>トウブ</t>
    </rPh>
    <rPh sb="2" eb="4">
      <t>ショリ</t>
    </rPh>
    <phoneticPr fontId="2"/>
  </si>
  <si>
    <t>労務費合計の45％</t>
    <rPh sb="0" eb="3">
      <t>ロウムヒ</t>
    </rPh>
    <rPh sb="3" eb="5">
      <t>ゴウケイ</t>
    </rPh>
    <phoneticPr fontId="2"/>
  </si>
  <si>
    <t>L=3000</t>
    <phoneticPr fontId="2"/>
  </si>
  <si>
    <t>L=3500</t>
    <phoneticPr fontId="2"/>
  </si>
  <si>
    <t>　　長寿キャップ付ナット</t>
    <rPh sb="2" eb="4">
      <t>チョウジュ</t>
    </rPh>
    <rPh sb="8" eb="9">
      <t>ツキ</t>
    </rPh>
    <phoneticPr fontId="2"/>
  </si>
  <si>
    <t>メッキ+PVB塗装品</t>
    <rPh sb="7" eb="9">
      <t>トソウ</t>
    </rPh>
    <rPh sb="9" eb="10">
      <t>ヒン</t>
    </rPh>
    <phoneticPr fontId="2"/>
  </si>
  <si>
    <t>　　長寿プレート　</t>
    <rPh sb="2" eb="4">
      <t>チョウジュ</t>
    </rPh>
    <phoneticPr fontId="2"/>
  </si>
  <si>
    <t>D19用　</t>
    <rPh sb="3" eb="4">
      <t>ヨウ</t>
    </rPh>
    <phoneticPr fontId="2"/>
  </si>
  <si>
    <t>　　長寿スペーサー</t>
    <rPh sb="2" eb="4">
      <t>チョウジュ</t>
    </rPh>
    <phoneticPr fontId="2"/>
  </si>
  <si>
    <t>エポキシ樹脂塗装品</t>
    <rPh sb="4" eb="6">
      <t>ジュシ</t>
    </rPh>
    <rPh sb="6" eb="8">
      <t>トソウ</t>
    </rPh>
    <rPh sb="8" eb="9">
      <t>ヒン</t>
    </rPh>
    <phoneticPr fontId="2"/>
  </si>
  <si>
    <t>掘削長3.5ｍ以上は３個/本使用</t>
    <rPh sb="0" eb="2">
      <t>クッサク</t>
    </rPh>
    <rPh sb="2" eb="3">
      <t>チョウ</t>
    </rPh>
    <rPh sb="7" eb="9">
      <t>イジョウ</t>
    </rPh>
    <rPh sb="11" eb="12">
      <t>コ</t>
    </rPh>
    <rPh sb="13" eb="14">
      <t>ホン</t>
    </rPh>
    <rPh sb="14" eb="16">
      <t>シヨウ</t>
    </rPh>
    <phoneticPr fontId="2"/>
  </si>
  <si>
    <t>　　網固定ブロック</t>
    <rPh sb="2" eb="3">
      <t>アミ</t>
    </rPh>
    <rPh sb="3" eb="5">
      <t>コテイ</t>
    </rPh>
    <phoneticPr fontId="2"/>
  </si>
  <si>
    <t>200×200×50</t>
    <phoneticPr fontId="2"/>
  </si>
  <si>
    <t>ガラス繊維混入コンクリート</t>
    <rPh sb="3" eb="5">
      <t>センイ</t>
    </rPh>
    <rPh sb="5" eb="7">
      <t>コンニュウ</t>
    </rPh>
    <phoneticPr fontId="2"/>
  </si>
  <si>
    <t>　　長寿金網</t>
    <rPh sb="2" eb="4">
      <t>チョウジュ</t>
    </rPh>
    <rPh sb="4" eb="6">
      <t>カナアミ</t>
    </rPh>
    <phoneticPr fontId="2"/>
  </si>
  <si>
    <t>50×50</t>
    <phoneticPr fontId="2"/>
  </si>
  <si>
    <t>IR鉄線　高耐久低密度ポリエチレン被覆鉄線</t>
    <rPh sb="2" eb="4">
      <t>テッセン</t>
    </rPh>
    <rPh sb="5" eb="8">
      <t>コウタイキュウ</t>
    </rPh>
    <rPh sb="8" eb="11">
      <t>テイミツド</t>
    </rPh>
    <rPh sb="17" eb="19">
      <t>ヒフク</t>
    </rPh>
    <rPh sb="19" eb="21">
      <t>テッセン</t>
    </rPh>
    <phoneticPr fontId="2"/>
  </si>
  <si>
    <t>鉄線径2.0mm　線径2.8mm</t>
    <rPh sb="0" eb="2">
      <t>テッセン</t>
    </rPh>
    <rPh sb="2" eb="3">
      <t>ケイ</t>
    </rPh>
    <rPh sb="9" eb="10">
      <t>セン</t>
    </rPh>
    <rPh sb="10" eb="11">
      <t>ケイ</t>
    </rPh>
    <phoneticPr fontId="2"/>
  </si>
  <si>
    <t>㎡</t>
    <phoneticPr fontId="2"/>
  </si>
  <si>
    <t>個</t>
    <rPh sb="0" eb="1">
      <t>コ</t>
    </rPh>
    <phoneticPr fontId="2"/>
  </si>
  <si>
    <t>ｍ</t>
    <phoneticPr fontId="2"/>
  </si>
  <si>
    <t xml:space="preserve">    頭部処理2（労務費）</t>
    <rPh sb="4" eb="6">
      <t>トウブ</t>
    </rPh>
    <rPh sb="6" eb="8">
      <t>ショリ</t>
    </rPh>
    <rPh sb="10" eb="12">
      <t>ロウム</t>
    </rPh>
    <rPh sb="12" eb="13">
      <t>ヒ</t>
    </rPh>
    <phoneticPr fontId="2"/>
  </si>
  <si>
    <t>市場単価に含まれない頭部処理費
網固定ブロック内へのモルタル打設等　</t>
    <rPh sb="0" eb="2">
      <t>シジョウ</t>
    </rPh>
    <rPh sb="2" eb="4">
      <t>タンカ</t>
    </rPh>
    <rPh sb="5" eb="6">
      <t>フク</t>
    </rPh>
    <rPh sb="10" eb="12">
      <t>トウブ</t>
    </rPh>
    <rPh sb="12" eb="14">
      <t>ショリ</t>
    </rPh>
    <rPh sb="14" eb="15">
      <t>ヒ</t>
    </rPh>
    <rPh sb="16" eb="17">
      <t>アミ</t>
    </rPh>
    <rPh sb="17" eb="19">
      <t>コテイ</t>
    </rPh>
    <rPh sb="23" eb="24">
      <t>ナイ</t>
    </rPh>
    <rPh sb="30" eb="32">
      <t>ダセツ</t>
    </rPh>
    <rPh sb="32" eb="33">
      <t>ナド</t>
    </rPh>
    <phoneticPr fontId="2"/>
  </si>
  <si>
    <t>長寿命補強土資材単価　代価表№3</t>
    <rPh sb="0" eb="1">
      <t>チョウ</t>
    </rPh>
    <rPh sb="1" eb="3">
      <t>ジュミョウ</t>
    </rPh>
    <rPh sb="3" eb="6">
      <t>ホキョウド</t>
    </rPh>
    <rPh sb="6" eb="8">
      <t>シザイ</t>
    </rPh>
    <rPh sb="8" eb="10">
      <t>タンカ</t>
    </rPh>
    <phoneticPr fontId="2"/>
  </si>
  <si>
    <t>箇所</t>
    <rPh sb="0" eb="2">
      <t>カショ</t>
    </rPh>
    <phoneticPr fontId="2"/>
  </si>
  <si>
    <t>（100箇所当たり）</t>
    <rPh sb="4" eb="6">
      <t>カショ</t>
    </rPh>
    <rPh sb="6" eb="7">
      <t>ア</t>
    </rPh>
    <phoneticPr fontId="2"/>
  </si>
  <si>
    <r>
      <t>長寿命補強土　植生型</t>
    </r>
    <r>
      <rPr>
        <b/>
        <sz val="12"/>
        <color indexed="8"/>
        <rFont val="ＭＳ Ｐ明朝"/>
        <family val="1"/>
        <charset val="128"/>
      </rPr>
      <t>（延長10m当たり）</t>
    </r>
    <rPh sb="0" eb="1">
      <t>チョウ</t>
    </rPh>
    <rPh sb="1" eb="3">
      <t>ジュミョウ</t>
    </rPh>
    <rPh sb="3" eb="6">
      <t>ホキョウド</t>
    </rPh>
    <rPh sb="7" eb="9">
      <t>ショクセイ</t>
    </rPh>
    <rPh sb="9" eb="10">
      <t>ガタ</t>
    </rPh>
    <rPh sb="11" eb="13">
      <t>エンチョウ</t>
    </rPh>
    <rPh sb="16" eb="17">
      <t>ア</t>
    </rPh>
    <phoneticPr fontId="2"/>
  </si>
  <si>
    <t>㎥</t>
    <phoneticPr fontId="2"/>
  </si>
  <si>
    <t>合計</t>
    <rPh sb="0" eb="2">
      <t>ゴウケイ</t>
    </rPh>
    <phoneticPr fontId="2"/>
  </si>
  <si>
    <t>直接工事費</t>
    <rPh sb="0" eb="2">
      <t>チョクセツ</t>
    </rPh>
    <rPh sb="2" eb="5">
      <t>コウジヒ</t>
    </rPh>
    <phoneticPr fontId="2"/>
  </si>
  <si>
    <t>公共工事労務単価27年の特殊作業員を計上</t>
    <rPh sb="0" eb="2">
      <t>コウキョウ</t>
    </rPh>
    <rPh sb="2" eb="4">
      <t>コウジ</t>
    </rPh>
    <rPh sb="4" eb="6">
      <t>ロウム</t>
    </rPh>
    <rPh sb="6" eb="8">
      <t>タンカ</t>
    </rPh>
    <rPh sb="10" eb="11">
      <t>ネン</t>
    </rPh>
    <rPh sb="12" eb="14">
      <t>トクシュ</t>
    </rPh>
    <rPh sb="14" eb="17">
      <t>サギョウイン</t>
    </rPh>
    <rPh sb="18" eb="20">
      <t>ケイジョウ</t>
    </rPh>
    <phoneticPr fontId="2"/>
  </si>
  <si>
    <t>D19用</t>
    <rPh sb="3" eb="4">
      <t>ヨウ</t>
    </rPh>
    <phoneticPr fontId="2"/>
  </si>
  <si>
    <t>　　グラウト注入管</t>
    <rPh sb="6" eb="8">
      <t>チュウニュウ</t>
    </rPh>
    <rPh sb="8" eb="9">
      <t>カン</t>
    </rPh>
    <phoneticPr fontId="2"/>
  </si>
  <si>
    <t>W/C=0.5～0.55</t>
    <phoneticPr fontId="2"/>
  </si>
  <si>
    <t>全国特定法面保護協会</t>
    <rPh sb="0" eb="2">
      <t>ゼンコク</t>
    </rPh>
    <rPh sb="2" eb="4">
      <t>トクテイ</t>
    </rPh>
    <rPh sb="4" eb="6">
      <t>ノリメン</t>
    </rPh>
    <rPh sb="6" eb="8">
      <t>ホゴ</t>
    </rPh>
    <rPh sb="8" eb="10">
      <t>キョウカイ</t>
    </rPh>
    <phoneticPr fontId="2"/>
  </si>
  <si>
    <t>高性能AE減水材1～４％</t>
    <rPh sb="0" eb="3">
      <t>コウセイノウ</t>
    </rPh>
    <rPh sb="5" eb="7">
      <t>ゲンスイ</t>
    </rPh>
    <rPh sb="7" eb="8">
      <t>ザイ</t>
    </rPh>
    <phoneticPr fontId="2"/>
  </si>
  <si>
    <t>K=2で算定</t>
    <rPh sb="4" eb="6">
      <t>サンテイ</t>
    </rPh>
    <phoneticPr fontId="2"/>
  </si>
  <si>
    <t>粘性土～砂質土=1.5～4.0（上記式を適用する場合）</t>
    <rPh sb="0" eb="3">
      <t>ネンセイド</t>
    </rPh>
    <rPh sb="4" eb="5">
      <t>スナ</t>
    </rPh>
    <rPh sb="5" eb="6">
      <t>シツ</t>
    </rPh>
    <rPh sb="6" eb="7">
      <t>ツチ</t>
    </rPh>
    <rPh sb="16" eb="18">
      <t>ジョウキ</t>
    </rPh>
    <rPh sb="18" eb="19">
      <t>シキ</t>
    </rPh>
    <rPh sb="20" eb="22">
      <t>テキヨウ</t>
    </rPh>
    <rPh sb="24" eb="26">
      <t>バアイ</t>
    </rPh>
    <phoneticPr fontId="2"/>
  </si>
  <si>
    <t>必要量Ｖ（㎥）=（65*65*3.14/4000000）*1*（1+2）*3.0m=</t>
    <rPh sb="0" eb="2">
      <t>ヒツヨウ</t>
    </rPh>
    <rPh sb="2" eb="3">
      <t>リョウ</t>
    </rPh>
    <phoneticPr fontId="2"/>
  </si>
  <si>
    <t>長寿金網</t>
    <rPh sb="0" eb="2">
      <t>チョウジュ</t>
    </rPh>
    <rPh sb="2" eb="4">
      <t>カナアミ</t>
    </rPh>
    <phoneticPr fontId="2"/>
  </si>
  <si>
    <t>IR鉄線　高耐久低密度ポリエチレン被覆鉄線</t>
  </si>
  <si>
    <t>50×50　線径2.8mm</t>
    <rPh sb="6" eb="7">
      <t>セン</t>
    </rPh>
    <rPh sb="7" eb="8">
      <t>ケイ</t>
    </rPh>
    <phoneticPr fontId="2"/>
  </si>
  <si>
    <t>㎡</t>
    <phoneticPr fontId="2"/>
  </si>
  <si>
    <t>代価表№3参照</t>
    <rPh sb="0" eb="2">
      <t>ダイカ</t>
    </rPh>
    <rPh sb="2" eb="3">
      <t>ヒョウ</t>
    </rPh>
    <rPh sb="5" eb="7">
      <t>サンショウ</t>
    </rPh>
    <phoneticPr fontId="2"/>
  </si>
  <si>
    <t>代価表№5参照</t>
    <rPh sb="0" eb="2">
      <t>ダイカ</t>
    </rPh>
    <rPh sb="2" eb="3">
      <t>ヒョウ</t>
    </rPh>
    <rPh sb="5" eb="7">
      <t>サンショウ</t>
    </rPh>
    <phoneticPr fontId="2"/>
  </si>
  <si>
    <t>　　鉄筋挿入工</t>
    <phoneticPr fontId="2"/>
  </si>
  <si>
    <t>削孔径65mm　削孔・挿入・グラウト注入・頭部処理</t>
    <rPh sb="0" eb="2">
      <t>サッコウ</t>
    </rPh>
    <rPh sb="2" eb="3">
      <t>ケイ</t>
    </rPh>
    <phoneticPr fontId="2"/>
  </si>
  <si>
    <t>　　補強材資材　Ｌ=3000　</t>
    <rPh sb="2" eb="4">
      <t>ホキョウ</t>
    </rPh>
    <rPh sb="4" eb="5">
      <t>ザイ</t>
    </rPh>
    <rPh sb="5" eb="7">
      <t>シザイ</t>
    </rPh>
    <phoneticPr fontId="2"/>
  </si>
  <si>
    <t>法面清掃工代価　代価表№１</t>
    <rPh sb="0" eb="2">
      <t>ノリメン</t>
    </rPh>
    <rPh sb="2" eb="4">
      <t>セイソウ</t>
    </rPh>
    <rPh sb="4" eb="5">
      <t>コウ</t>
    </rPh>
    <rPh sb="5" eb="7">
      <t>ダイカ</t>
    </rPh>
    <phoneticPr fontId="2"/>
  </si>
  <si>
    <t>労務費合計の15％</t>
    <rPh sb="0" eb="3">
      <t>ロウムヒ</t>
    </rPh>
    <rPh sb="3" eb="5">
      <t>ゴウケイ</t>
    </rPh>
    <phoneticPr fontId="2"/>
  </si>
  <si>
    <t>L=2500</t>
    <phoneticPr fontId="2"/>
  </si>
  <si>
    <t>一般用ポリエチレン管　φ20</t>
    <rPh sb="0" eb="3">
      <t>イッパンヨウ</t>
    </rPh>
    <rPh sb="9" eb="10">
      <t>カン</t>
    </rPh>
    <phoneticPr fontId="2"/>
  </si>
  <si>
    <t>建設物価　2016年８月号　p653</t>
    <rPh sb="0" eb="2">
      <t>ケンセツ</t>
    </rPh>
    <rPh sb="2" eb="4">
      <t>ブッカ</t>
    </rPh>
    <rPh sb="9" eb="10">
      <t>ネン</t>
    </rPh>
    <rPh sb="11" eb="12">
      <t>ガツ</t>
    </rPh>
    <rPh sb="12" eb="13">
      <t>ゴウ</t>
    </rPh>
    <phoneticPr fontId="2"/>
  </si>
  <si>
    <t>発注者積算</t>
    <rPh sb="0" eb="3">
      <t>ハッチュウシャ</t>
    </rPh>
    <rPh sb="3" eb="5">
      <t>セキサン</t>
    </rPh>
    <phoneticPr fontId="2"/>
  </si>
  <si>
    <t>　</t>
    <phoneticPr fontId="2"/>
  </si>
  <si>
    <t>補強材長L=3０００</t>
    <rPh sb="0" eb="2">
      <t>ホキョウ</t>
    </rPh>
    <rPh sb="2" eb="3">
      <t>ザイ</t>
    </rPh>
    <rPh sb="3" eb="4">
      <t>チョウ</t>
    </rPh>
    <phoneticPr fontId="2"/>
  </si>
  <si>
    <t>L=3000</t>
    <phoneticPr fontId="2"/>
  </si>
  <si>
    <r>
      <t>必要量Ｖ（㎥）=（65*65*3.14/4000000）*1*（1+</t>
    </r>
    <r>
      <rPr>
        <sz val="10"/>
        <color indexed="10"/>
        <rFont val="ＭＳ Ｐ明朝"/>
        <family val="1"/>
        <charset val="128"/>
      </rPr>
      <t>Ｋ</t>
    </r>
    <r>
      <rPr>
        <sz val="10"/>
        <rFont val="ＭＳ Ｐ明朝"/>
        <family val="1"/>
        <charset val="128"/>
      </rPr>
      <t>）*3.0m</t>
    </r>
    <rPh sb="0" eb="2">
      <t>ヒツヨウ</t>
    </rPh>
    <rPh sb="2" eb="3">
      <t>リョウ</t>
    </rPh>
    <phoneticPr fontId="2"/>
  </si>
  <si>
    <t>長寿命補強土モルタル吹付型資材単価　代価表№5</t>
  </si>
  <si>
    <t xml:space="preserve">    法面清掃工（労務費）</t>
    <rPh sb="10" eb="12">
      <t>ロウム</t>
    </rPh>
    <rPh sb="12" eb="13">
      <t>ヒ</t>
    </rPh>
    <phoneticPr fontId="2"/>
  </si>
  <si>
    <t>浮石・浮き土・障害となる雑草の除去</t>
    <rPh sb="0" eb="2">
      <t>ウキイシ</t>
    </rPh>
    <rPh sb="3" eb="4">
      <t>ウ</t>
    </rPh>
    <rPh sb="5" eb="6">
      <t>ツチ</t>
    </rPh>
    <rPh sb="7" eb="9">
      <t>ショウガイ</t>
    </rPh>
    <rPh sb="12" eb="14">
      <t>ザッソウ</t>
    </rPh>
    <rPh sb="15" eb="17">
      <t>ジョキョ</t>
    </rPh>
    <phoneticPr fontId="2"/>
  </si>
  <si>
    <t>市場単価　現場条件Ⅰ
土木施工単価28年夏号　　　</t>
    <rPh sb="0" eb="2">
      <t>シジョウ</t>
    </rPh>
    <rPh sb="2" eb="4">
      <t>タンカ</t>
    </rPh>
    <rPh sb="5" eb="7">
      <t>ゲンバ</t>
    </rPh>
    <rPh sb="7" eb="9">
      <t>ジョウケン</t>
    </rPh>
    <rPh sb="11" eb="13">
      <t>ドボク</t>
    </rPh>
    <rPh sb="13" eb="15">
      <t>セコウ</t>
    </rPh>
    <rPh sb="15" eb="17">
      <t>タンカ</t>
    </rPh>
    <rPh sb="19" eb="20">
      <t>ネン</t>
    </rPh>
    <rPh sb="20" eb="21">
      <t>ナツ</t>
    </rPh>
    <rPh sb="21" eb="22">
      <t>ゴウ</t>
    </rPh>
    <phoneticPr fontId="2"/>
  </si>
  <si>
    <t>　　長寿金網価格</t>
    <rPh sb="6" eb="8">
      <t>カカク</t>
    </rPh>
    <phoneticPr fontId="2"/>
  </si>
  <si>
    <t>D19　エポキシ樹脂塗装鉄筋補強材</t>
    <rPh sb="8" eb="10">
      <t>ジュシ</t>
    </rPh>
    <rPh sb="10" eb="12">
      <t>トソウ</t>
    </rPh>
    <rPh sb="12" eb="14">
      <t>テッキン</t>
    </rPh>
    <rPh sb="14" eb="16">
      <t>ホキョウ</t>
    </rPh>
    <rPh sb="16" eb="17">
      <t>ザイ</t>
    </rPh>
    <phoneticPr fontId="2"/>
  </si>
  <si>
    <t>補強材番号</t>
    <rPh sb="0" eb="2">
      <t>ホキョウ</t>
    </rPh>
    <rPh sb="2" eb="3">
      <t>ザイ</t>
    </rPh>
    <rPh sb="3" eb="5">
      <t>バンゴウ</t>
    </rPh>
    <phoneticPr fontId="2"/>
  </si>
  <si>
    <t>補強材長さ（m)</t>
    <rPh sb="0" eb="2">
      <t>ホキョウ</t>
    </rPh>
    <rPh sb="2" eb="3">
      <t>ザイ</t>
    </rPh>
    <rPh sb="3" eb="4">
      <t>ナガ</t>
    </rPh>
    <phoneticPr fontId="2"/>
  </si>
  <si>
    <t>ピッチ(m）</t>
    <phoneticPr fontId="2"/>
  </si>
  <si>
    <t>本数（本）</t>
    <rPh sb="0" eb="2">
      <t>ホンスウ</t>
    </rPh>
    <rPh sb="3" eb="4">
      <t>ホン</t>
    </rPh>
    <phoneticPr fontId="2"/>
  </si>
  <si>
    <t>合計本数</t>
    <rPh sb="0" eb="2">
      <t>ゴウケイ</t>
    </rPh>
    <rPh sb="2" eb="4">
      <t>ホンスウ</t>
    </rPh>
    <phoneticPr fontId="2"/>
  </si>
  <si>
    <t>掘削長(m）</t>
    <rPh sb="0" eb="2">
      <t>クッサク</t>
    </rPh>
    <rPh sb="2" eb="3">
      <t>チョウ</t>
    </rPh>
    <phoneticPr fontId="2"/>
  </si>
  <si>
    <t>D19　掘削長2.0～3.0m</t>
    <rPh sb="4" eb="6">
      <t>クッサク</t>
    </rPh>
    <rPh sb="6" eb="7">
      <t>チョウ</t>
    </rPh>
    <phoneticPr fontId="2"/>
  </si>
  <si>
    <t>PVB塗装品</t>
    <rPh sb="3" eb="5">
      <t>トソウ</t>
    </rPh>
    <rPh sb="5" eb="6">
      <t>ヒン</t>
    </rPh>
    <phoneticPr fontId="2"/>
  </si>
  <si>
    <t>補強材の腐食しろを考慮した値です。</t>
    <rPh sb="0" eb="2">
      <t>ホキョウ</t>
    </rPh>
    <rPh sb="2" eb="3">
      <t>ザイ</t>
    </rPh>
    <rPh sb="4" eb="6">
      <t>フショク</t>
    </rPh>
    <rPh sb="9" eb="11">
      <t>コウリョ</t>
    </rPh>
    <rPh sb="13" eb="14">
      <t>アタイ</t>
    </rPh>
    <phoneticPr fontId="2"/>
  </si>
  <si>
    <t>長寿補強材の場合は腐食しろは不要です。</t>
    <rPh sb="0" eb="2">
      <t>チョウジュ</t>
    </rPh>
    <rPh sb="2" eb="4">
      <t>ホキョウ</t>
    </rPh>
    <rPh sb="4" eb="5">
      <t>ザイ</t>
    </rPh>
    <rPh sb="6" eb="8">
      <t>バアイ</t>
    </rPh>
    <rPh sb="9" eb="11">
      <t>フショク</t>
    </rPh>
    <rPh sb="14" eb="16">
      <t>フヨウ</t>
    </rPh>
    <phoneticPr fontId="2"/>
  </si>
  <si>
    <t>延長10mとして</t>
    <rPh sb="0" eb="2">
      <t>エンチョウ</t>
    </rPh>
    <phoneticPr fontId="2"/>
  </si>
  <si>
    <t>　　エポキシ樹脂塗装補強材　</t>
    <rPh sb="6" eb="8">
      <t>ジュシ</t>
    </rPh>
    <rPh sb="8" eb="10">
      <t>トソウ</t>
    </rPh>
    <rPh sb="10" eb="12">
      <t>ホキョウ</t>
    </rPh>
    <rPh sb="12" eb="13">
      <t>ザイ</t>
    </rPh>
    <phoneticPr fontId="2"/>
  </si>
  <si>
    <t>GRC製</t>
    <rPh sb="3" eb="4">
      <t>セイ</t>
    </rPh>
    <phoneticPr fontId="2"/>
  </si>
  <si>
    <t>　　長寿プレート</t>
    <rPh sb="2" eb="4">
      <t>チョウジュ</t>
    </rPh>
    <phoneticPr fontId="2"/>
  </si>
  <si>
    <t>　　長寿キャップ付ナット　</t>
    <rPh sb="2" eb="4">
      <t>チョウジュ</t>
    </rPh>
    <rPh sb="8" eb="9">
      <t>ツ</t>
    </rPh>
    <phoneticPr fontId="2"/>
  </si>
  <si>
    <t>頭部処理２　代価表№3</t>
    <rPh sb="0" eb="2">
      <t>トウブ</t>
    </rPh>
    <rPh sb="2" eb="4">
      <t>ショリ</t>
    </rPh>
    <phoneticPr fontId="2"/>
  </si>
  <si>
    <t>長寿金網敷設工　代価表№2</t>
    <rPh sb="0" eb="2">
      <t>チョウジュ</t>
    </rPh>
    <rPh sb="2" eb="4">
      <t>カナアミ</t>
    </rPh>
    <rPh sb="4" eb="6">
      <t>フセツ</t>
    </rPh>
    <rPh sb="6" eb="7">
      <t>コウ</t>
    </rPh>
    <phoneticPr fontId="2"/>
  </si>
  <si>
    <t>長寿金網差額単価　代価表№4</t>
    <rPh sb="0" eb="1">
      <t>チョウ</t>
    </rPh>
    <rPh sb="2" eb="4">
      <t>カナアミ</t>
    </rPh>
    <rPh sb="4" eb="6">
      <t>サガク</t>
    </rPh>
    <rPh sb="6" eb="8">
      <t>タンカ</t>
    </rPh>
    <phoneticPr fontId="2"/>
  </si>
  <si>
    <t>このため、長寿補強材のD19の場合57.3（KN/本）です。</t>
    <rPh sb="5" eb="7">
      <t>チョウジュ</t>
    </rPh>
    <rPh sb="7" eb="9">
      <t>ホキョウ</t>
    </rPh>
    <rPh sb="9" eb="10">
      <t>ザイ</t>
    </rPh>
    <rPh sb="15" eb="17">
      <t>バアイ</t>
    </rPh>
    <rPh sb="25" eb="26">
      <t>ホン</t>
    </rPh>
    <phoneticPr fontId="2"/>
  </si>
  <si>
    <t xml:space="preserve">   長寿金網敷設工（労務費）</t>
    <rPh sb="3" eb="5">
      <t>チョウジュ</t>
    </rPh>
    <rPh sb="5" eb="7">
      <t>カナアミ</t>
    </rPh>
    <rPh sb="7" eb="9">
      <t>フセツ</t>
    </rPh>
    <rPh sb="9" eb="10">
      <t>コウ</t>
    </rPh>
    <rPh sb="11" eb="13">
      <t>ロウム</t>
    </rPh>
    <rPh sb="13" eb="14">
      <t>ヒ</t>
    </rPh>
    <phoneticPr fontId="2"/>
  </si>
  <si>
    <t>金網敷設　芯線径2.0mm　線径2.8mm</t>
    <rPh sb="0" eb="2">
      <t>カナアミ</t>
    </rPh>
    <rPh sb="2" eb="4">
      <t>フセツ</t>
    </rPh>
    <rPh sb="5" eb="6">
      <t>シン</t>
    </rPh>
    <rPh sb="6" eb="7">
      <t>セン</t>
    </rPh>
    <rPh sb="7" eb="8">
      <t>ケイ</t>
    </rPh>
    <rPh sb="14" eb="15">
      <t>セン</t>
    </rPh>
    <rPh sb="15" eb="16">
      <t>ケイ</t>
    </rPh>
    <phoneticPr fontId="2"/>
  </si>
  <si>
    <r>
      <t>　　</t>
    </r>
    <r>
      <rPr>
        <sz val="12"/>
        <rFont val="ＭＳ Ｐ明朝"/>
        <family val="1"/>
        <charset val="128"/>
      </rPr>
      <t>長寿金網資材</t>
    </r>
    <rPh sb="2" eb="4">
      <t>チョウジュ</t>
    </rPh>
    <rPh sb="4" eb="6">
      <t>カナアミ</t>
    </rPh>
    <rPh sb="6" eb="8">
      <t>シザイ</t>
    </rPh>
    <phoneticPr fontId="2"/>
  </si>
  <si>
    <t>㎡</t>
  </si>
  <si>
    <t>一般的にはK=0.4が幅広く使用されています。</t>
    <rPh sb="0" eb="3">
      <t>イッパンテキ</t>
    </rPh>
    <rPh sb="11" eb="13">
      <t>ハバヒロ</t>
    </rPh>
    <rPh sb="14" eb="16">
      <t>シヨウ</t>
    </rPh>
    <phoneticPr fontId="2"/>
  </si>
  <si>
    <t>代価表№3参照
使用量は40%割増
10㎡単位で切り上げ</t>
    <rPh sb="0" eb="2">
      <t>ダイカ</t>
    </rPh>
    <rPh sb="2" eb="3">
      <t>ヒョウ</t>
    </rPh>
    <rPh sb="5" eb="7">
      <t>サンショウ</t>
    </rPh>
    <rPh sb="8" eb="11">
      <t>シヨウリョウ</t>
    </rPh>
    <rPh sb="15" eb="17">
      <t>ワリマシ</t>
    </rPh>
    <rPh sb="21" eb="23">
      <t>タンイ</t>
    </rPh>
    <rPh sb="24" eb="25">
      <t>キ</t>
    </rPh>
    <rPh sb="26" eb="27">
      <t>ア</t>
    </rPh>
    <phoneticPr fontId="2"/>
  </si>
  <si>
    <t xml:space="preserve">   令和5年9月27 日</t>
    <rPh sb="3" eb="5">
      <t>レイワ</t>
    </rPh>
    <rPh sb="6" eb="7">
      <t>トシ</t>
    </rPh>
    <rPh sb="8" eb="9">
      <t>ガツ</t>
    </rPh>
    <rPh sb="12" eb="1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</si>
</sst>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176" formatCode="0.0_ "/>
    <numFmt numFmtId="177" formatCode="0.000_ "/>
    <numFmt numFmtId="178" formatCode="#,##0.0"/>
    <numFmt numFmtId="179" formatCode="#,##0_ "/>
    <numFmt numFmtId="180" formatCode="#,##0.0_ "/>
    <numFmt numFmtId="181" formatCode="0.0;[Red]0.0"/>
    <numFmt numFmtId="182" formatCode="0.00_);[Red]\(0.00\)"/>
    <numFmt numFmtId="183" formatCode="0.0000_);[Red]\(0.0000\)"/>
    <numFmt numFmtId="184" formatCode="0.00000_);[Red]\(0.00000\)"/>
    <numFmt numFmtId="185" formatCode="0.0_);[Red]\(0.0\)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HGP創英ﾌﾟﾚｾﾞﾝｽEB"/>
      <family val="1"/>
      <charset val="128"/>
    </font>
    <font>
      <sz val="36"/>
      <name val="HGP創英ﾌﾟﾚｾﾞﾝｽEB"/>
      <family val="1"/>
      <charset val="128"/>
    </font>
    <font>
      <sz val="11"/>
      <name val="HGP創英ﾌﾟﾚｾﾞﾝｽEB"/>
      <family val="1"/>
      <charset val="128"/>
    </font>
    <font>
      <sz val="20"/>
      <name val="HGP創英ﾌﾟﾚｾﾞﾝｽEB"/>
      <family val="1"/>
      <charset val="128"/>
    </font>
    <font>
      <sz val="16"/>
      <name val="HGP創英ﾌﾟﾚｾﾞﾝｽEB"/>
      <family val="1"/>
      <charset val="128"/>
    </font>
    <font>
      <sz val="22"/>
      <name val="HGP創英ﾌﾟﾚｾﾞﾝｽEB"/>
      <family val="1"/>
      <charset val="128"/>
    </font>
    <font>
      <b/>
      <sz val="18"/>
      <name val="HGP創英ﾌﾟﾚｾﾞﾝｽEB"/>
      <family val="1"/>
      <charset val="128"/>
    </font>
    <font>
      <sz val="18"/>
      <name val="HGP創英ﾌﾟﾚｾﾞﾝｽEB"/>
      <family val="1"/>
      <charset val="128"/>
    </font>
    <font>
      <b/>
      <sz val="12"/>
      <name val="HG丸ｺﾞｼｯｸM-PRO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HGP創英ﾌﾟﾚｾﾞﾝｽEB"/>
      <family val="1"/>
      <charset val="128"/>
    </font>
    <font>
      <sz val="16"/>
      <name val="HGPｺﾞｼｯｸE"/>
      <family val="3"/>
      <charset val="128"/>
    </font>
    <font>
      <sz val="20"/>
      <name val="HGPｺﾞｼｯｸE"/>
      <family val="3"/>
      <charset val="128"/>
    </font>
    <font>
      <sz val="24"/>
      <name val="HGPｺﾞｼｯｸE"/>
      <family val="3"/>
      <charset val="128"/>
    </font>
    <font>
      <sz val="11"/>
      <color indexed="55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HGSｺﾞｼｯｸE"/>
      <family val="3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0">
    <border>
      <left/>
      <right/>
      <top/>
      <bottom/>
      <diagonal/>
    </border>
    <border>
      <left/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10"/>
      </left>
      <right style="medium">
        <color indexed="64"/>
      </right>
      <top style="hair">
        <color indexed="10"/>
      </top>
      <bottom style="hair">
        <color indexed="10"/>
      </bottom>
      <diagonal/>
    </border>
    <border>
      <left/>
      <right style="hair">
        <color indexed="1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medium">
        <color indexed="64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/>
      <bottom style="hair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10"/>
      </top>
      <bottom style="hair">
        <color indexed="10"/>
      </bottom>
      <diagonal/>
    </border>
    <border>
      <left/>
      <right style="hair">
        <color indexed="10"/>
      </right>
      <top/>
      <bottom style="hair">
        <color indexed="1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10"/>
      </left>
      <right style="medium">
        <color indexed="64"/>
      </right>
      <top/>
      <bottom style="hair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10"/>
      </left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 style="hair">
        <color indexed="10"/>
      </left>
      <right/>
      <top style="hair">
        <color indexed="10"/>
      </top>
      <bottom style="hair">
        <color indexed="10"/>
      </bottom>
      <diagonal/>
    </border>
    <border>
      <left style="hair">
        <color indexed="10"/>
      </left>
      <right/>
      <top style="hair">
        <color indexed="1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10"/>
      </top>
      <bottom/>
      <diagonal/>
    </border>
    <border>
      <left style="medium">
        <color indexed="64"/>
      </left>
      <right/>
      <top/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10"/>
      </right>
      <top/>
      <bottom/>
      <diagonal/>
    </border>
    <border>
      <left style="medium">
        <color indexed="64"/>
      </left>
      <right/>
      <top style="hair">
        <color indexed="1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1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10"/>
      </left>
      <right style="medium">
        <color indexed="64"/>
      </right>
      <top style="medium">
        <color indexed="64"/>
      </top>
      <bottom/>
      <diagonal/>
    </border>
    <border>
      <left style="hair">
        <color indexed="10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10"/>
      </right>
      <top style="medium">
        <color indexed="64"/>
      </top>
      <bottom/>
      <diagonal/>
    </border>
    <border>
      <left/>
      <right style="hair">
        <color indexed="10"/>
      </right>
      <top/>
      <bottom style="thin">
        <color indexed="64"/>
      </bottom>
      <diagonal/>
    </border>
    <border>
      <left style="hair">
        <color indexed="10"/>
      </left>
      <right/>
      <top style="hair">
        <color indexed="10"/>
      </top>
      <bottom style="hair">
        <color rgb="FFFF0000"/>
      </bottom>
      <diagonal/>
    </border>
    <border>
      <left/>
      <right style="hair">
        <color indexed="10"/>
      </right>
      <top style="hair">
        <color indexed="10"/>
      </top>
      <bottom style="hair">
        <color rgb="FFFF000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rgb="FFFF0000"/>
      </bottom>
      <diagonal/>
    </border>
    <border>
      <left/>
      <right style="hair">
        <color rgb="FFFF0000"/>
      </right>
      <top style="hair">
        <color indexed="10"/>
      </top>
      <bottom style="hair">
        <color indexed="1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indexed="1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indexed="1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rgb="FFFF0000"/>
      </right>
      <top style="thin">
        <color indexed="64"/>
      </top>
      <bottom style="hair">
        <color indexed="10"/>
      </bottom>
      <diagonal/>
    </border>
    <border>
      <left style="hair">
        <color indexed="10"/>
      </left>
      <right style="hair">
        <color rgb="FFFF0000"/>
      </right>
      <top/>
      <bottom style="hair">
        <color indexed="10"/>
      </bottom>
      <diagonal/>
    </border>
    <border>
      <left style="hair">
        <color indexed="10"/>
      </left>
      <right style="hair">
        <color rgb="FFFF000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rgb="FFFF0000"/>
      </right>
      <top style="hair">
        <color indexed="10"/>
      </top>
      <bottom style="medium">
        <color indexed="64"/>
      </bottom>
      <diagonal/>
    </border>
    <border>
      <left/>
      <right style="hair">
        <color rgb="FFFF0000"/>
      </right>
      <top/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thin">
        <color indexed="64"/>
      </top>
      <bottom style="hair">
        <color rgb="FFFF0000"/>
      </bottom>
      <diagonal/>
    </border>
    <border>
      <left style="hair">
        <color indexed="10"/>
      </left>
      <right style="medium">
        <color indexed="64"/>
      </right>
      <top style="thin">
        <color indexed="64"/>
      </top>
      <bottom style="hair">
        <color rgb="FFFF0000"/>
      </bottom>
      <diagonal/>
    </border>
    <border>
      <left style="hair">
        <color indexed="10"/>
      </left>
      <right style="medium">
        <color indexed="64"/>
      </right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indexed="10"/>
      </top>
      <bottom style="medium">
        <color indexed="64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/>
      <bottom style="hair">
        <color rgb="FFFF0000"/>
      </bottom>
      <diagonal/>
    </border>
    <border>
      <left style="hair">
        <color indexed="10"/>
      </left>
      <right style="medium">
        <color indexed="64"/>
      </right>
      <top/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indexed="10"/>
      </top>
      <bottom style="hair">
        <color indexed="10"/>
      </bottom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 style="hair">
        <color indexed="10"/>
      </left>
      <right style="hair">
        <color rgb="FFFF0000"/>
      </right>
      <top/>
      <bottom style="hair">
        <color rgb="FFFF0000"/>
      </bottom>
      <diagonal/>
    </border>
    <border>
      <left/>
      <right style="hair">
        <color rgb="FFFF0000"/>
      </right>
      <top style="hair">
        <color indexed="10"/>
      </top>
      <bottom/>
      <diagonal/>
    </border>
    <border>
      <left style="hair">
        <color indexed="10"/>
      </left>
      <right style="hair">
        <color rgb="FFFF0000"/>
      </right>
      <top/>
      <bottom/>
      <diagonal/>
    </border>
    <border>
      <left style="hair">
        <color indexed="10"/>
      </left>
      <right style="hair">
        <color rgb="FFFF0000"/>
      </right>
      <top style="thin">
        <color indexed="64"/>
      </top>
      <bottom style="hair">
        <color rgb="FFFF0000"/>
      </bottom>
      <diagonal/>
    </border>
    <border>
      <left style="medium">
        <color indexed="64"/>
      </left>
      <right/>
      <top style="hair">
        <color rgb="FFFF0000"/>
      </top>
      <bottom style="hair">
        <color rgb="FFFF0000"/>
      </bottom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indexed="64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/>
      <top style="hair">
        <color indexed="10"/>
      </top>
      <bottom style="hair">
        <color rgb="FFFF0000"/>
      </bottom>
      <diagonal/>
    </border>
    <border>
      <left style="medium">
        <color indexed="64"/>
      </left>
      <right/>
      <top/>
      <bottom style="hair">
        <color rgb="FFFF0000"/>
      </bottom>
      <diagonal/>
    </border>
    <border>
      <left/>
      <right style="hair">
        <color indexed="10"/>
      </right>
      <top/>
      <bottom style="hair">
        <color rgb="FFFF0000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80" fontId="3" fillId="0" borderId="2" xfId="0" applyNumberFormat="1" applyFont="1" applyBorder="1" applyAlignment="1">
      <alignment vertical="center"/>
    </xf>
    <xf numFmtId="179" fontId="3" fillId="0" borderId="2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3" xfId="0" applyFont="1" applyBorder="1"/>
    <xf numFmtId="0" fontId="7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80" fontId="3" fillId="0" borderId="6" xfId="0" applyNumberFormat="1" applyFont="1" applyBorder="1" applyAlignment="1">
      <alignment vertical="center"/>
    </xf>
    <xf numFmtId="179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179" fontId="14" fillId="0" borderId="8" xfId="0" applyNumberFormat="1" applyFont="1" applyBorder="1" applyAlignment="1">
      <alignment vertical="center"/>
    </xf>
    <xf numFmtId="179" fontId="14" fillId="0" borderId="2" xfId="0" applyNumberFormat="1" applyFont="1" applyBorder="1" applyAlignment="1">
      <alignment vertical="center"/>
    </xf>
    <xf numFmtId="179" fontId="15" fillId="0" borderId="6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82" fontId="14" fillId="0" borderId="8" xfId="0" applyNumberFormat="1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7" fillId="0" borderId="0" xfId="0" applyFont="1"/>
    <xf numFmtId="0" fontId="14" fillId="0" borderId="12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10" fillId="2" borderId="0" xfId="0" applyFont="1" applyFill="1"/>
    <xf numFmtId="0" fontId="11" fillId="2" borderId="0" xfId="0" applyFont="1" applyFill="1"/>
    <xf numFmtId="0" fontId="4" fillId="2" borderId="0" xfId="0" applyFont="1" applyFill="1"/>
    <xf numFmtId="0" fontId="20" fillId="2" borderId="0" xfId="0" applyFont="1" applyFill="1"/>
    <xf numFmtId="0" fontId="21" fillId="3" borderId="17" xfId="0" applyFont="1" applyFill="1" applyBorder="1" applyAlignment="1">
      <alignment horizontal="center"/>
    </xf>
    <xf numFmtId="0" fontId="24" fillId="0" borderId="18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horizontal="right" vertical="center"/>
    </xf>
    <xf numFmtId="179" fontId="19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5" fontId="14" fillId="0" borderId="22" xfId="0" applyNumberFormat="1" applyFont="1" applyBorder="1" applyAlignment="1">
      <alignment horizontal="center" vertical="center"/>
    </xf>
    <xf numFmtId="38" fontId="8" fillId="0" borderId="23" xfId="1" applyFont="1" applyBorder="1" applyAlignment="1"/>
    <xf numFmtId="0" fontId="14" fillId="4" borderId="24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5" fontId="14" fillId="4" borderId="0" xfId="0" applyNumberFormat="1" applyFont="1" applyFill="1" applyAlignment="1">
      <alignment horizontal="center" vertical="center"/>
    </xf>
    <xf numFmtId="0" fontId="16" fillId="4" borderId="20" xfId="0" applyFont="1" applyFill="1" applyBorder="1" applyAlignment="1">
      <alignment horizontal="right" vertical="center"/>
    </xf>
    <xf numFmtId="179" fontId="19" fillId="4" borderId="19" xfId="0" applyNumberFormat="1" applyFont="1" applyFill="1" applyBorder="1" applyAlignment="1">
      <alignment vertical="center"/>
    </xf>
    <xf numFmtId="0" fontId="16" fillId="4" borderId="19" xfId="0" applyFont="1" applyFill="1" applyBorder="1" applyAlignment="1">
      <alignment vertical="center"/>
    </xf>
    <xf numFmtId="0" fontId="27" fillId="4" borderId="19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14" fillId="4" borderId="8" xfId="0" applyFont="1" applyFill="1" applyBorder="1" applyAlignment="1">
      <alignment horizontal="center" vertical="center"/>
    </xf>
    <xf numFmtId="182" fontId="14" fillId="4" borderId="8" xfId="0" applyNumberFormat="1" applyFont="1" applyFill="1" applyBorder="1" applyAlignment="1">
      <alignment horizontal="center" vertical="center"/>
    </xf>
    <xf numFmtId="179" fontId="14" fillId="4" borderId="8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/>
    </xf>
    <xf numFmtId="0" fontId="3" fillId="4" borderId="27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28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center" vertical="center"/>
    </xf>
    <xf numFmtId="182" fontId="14" fillId="4" borderId="2" xfId="0" applyNumberFormat="1" applyFont="1" applyFill="1" applyBorder="1" applyAlignment="1">
      <alignment horizontal="center" vertical="center"/>
    </xf>
    <xf numFmtId="179" fontId="3" fillId="4" borderId="2" xfId="0" applyNumberFormat="1" applyFont="1" applyFill="1" applyBorder="1" applyAlignment="1">
      <alignment vertical="center"/>
    </xf>
    <xf numFmtId="0" fontId="16" fillId="4" borderId="4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0" fontId="3" fillId="4" borderId="55" xfId="0" applyFont="1" applyFill="1" applyBorder="1" applyAlignment="1">
      <alignment vertical="center"/>
    </xf>
    <xf numFmtId="0" fontId="3" fillId="4" borderId="56" xfId="0" applyFont="1" applyFill="1" applyBorder="1" applyAlignment="1">
      <alignment vertical="center"/>
    </xf>
    <xf numFmtId="0" fontId="3" fillId="4" borderId="57" xfId="0" applyFont="1" applyFill="1" applyBorder="1" applyAlignment="1">
      <alignment horizontal="center" vertical="center"/>
    </xf>
    <xf numFmtId="183" fontId="14" fillId="4" borderId="57" xfId="0" applyNumberFormat="1" applyFont="1" applyFill="1" applyBorder="1" applyAlignment="1">
      <alignment horizontal="center" vertical="center"/>
    </xf>
    <xf numFmtId="179" fontId="3" fillId="4" borderId="57" xfId="0" applyNumberFormat="1" applyFont="1" applyFill="1" applyBorder="1" applyAlignment="1">
      <alignment vertical="center"/>
    </xf>
    <xf numFmtId="0" fontId="3" fillId="4" borderId="58" xfId="0" applyFont="1" applyFill="1" applyBorder="1" applyAlignment="1">
      <alignment vertical="center"/>
    </xf>
    <xf numFmtId="0" fontId="28" fillId="4" borderId="59" xfId="0" applyFont="1" applyFill="1" applyBorder="1" applyAlignment="1">
      <alignment vertical="center"/>
    </xf>
    <xf numFmtId="0" fontId="28" fillId="4" borderId="60" xfId="0" applyFont="1" applyFill="1" applyBorder="1" applyAlignment="1">
      <alignment vertical="center"/>
    </xf>
    <xf numFmtId="0" fontId="28" fillId="4" borderId="61" xfId="0" applyFont="1" applyFill="1" applyBorder="1" applyAlignment="1">
      <alignment horizontal="center" vertical="center"/>
    </xf>
    <xf numFmtId="183" fontId="14" fillId="4" borderId="61" xfId="0" applyNumberFormat="1" applyFont="1" applyFill="1" applyBorder="1" applyAlignment="1">
      <alignment horizontal="center" vertical="center"/>
    </xf>
    <xf numFmtId="179" fontId="3" fillId="4" borderId="62" xfId="0" applyNumberFormat="1" applyFont="1" applyFill="1" applyBorder="1" applyAlignment="1">
      <alignment vertical="center"/>
    </xf>
    <xf numFmtId="179" fontId="3" fillId="4" borderId="1" xfId="0" applyNumberFormat="1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183" fontId="14" fillId="4" borderId="8" xfId="0" applyNumberFormat="1" applyFont="1" applyFill="1" applyBorder="1" applyAlignment="1">
      <alignment horizontal="center" vertical="center"/>
    </xf>
    <xf numFmtId="179" fontId="3" fillId="4" borderId="8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183" fontId="14" fillId="4" borderId="2" xfId="0" applyNumberFormat="1" applyFont="1" applyFill="1" applyBorder="1" applyAlignment="1">
      <alignment horizontal="center" vertical="center"/>
    </xf>
    <xf numFmtId="183" fontId="3" fillId="4" borderId="2" xfId="0" applyNumberFormat="1" applyFont="1" applyFill="1" applyBorder="1" applyAlignment="1">
      <alignment vertical="center"/>
    </xf>
    <xf numFmtId="0" fontId="14" fillId="4" borderId="12" xfId="0" applyFont="1" applyFill="1" applyBorder="1" applyAlignment="1">
      <alignment vertical="center"/>
    </xf>
    <xf numFmtId="179" fontId="14" fillId="4" borderId="2" xfId="0" applyNumberFormat="1" applyFont="1" applyFill="1" applyBorder="1" applyAlignment="1">
      <alignment vertical="center"/>
    </xf>
    <xf numFmtId="0" fontId="3" fillId="4" borderId="29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183" fontId="3" fillId="4" borderId="6" xfId="0" applyNumberFormat="1" applyFont="1" applyFill="1" applyBorder="1" applyAlignment="1">
      <alignment vertical="center"/>
    </xf>
    <xf numFmtId="179" fontId="3" fillId="4" borderId="6" xfId="0" applyNumberFormat="1" applyFont="1" applyFill="1" applyBorder="1" applyAlignment="1">
      <alignment vertical="center"/>
    </xf>
    <xf numFmtId="179" fontId="15" fillId="4" borderId="6" xfId="0" applyNumberFormat="1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14" fillId="4" borderId="25" xfId="0" applyFont="1" applyFill="1" applyBorder="1" applyAlignment="1">
      <alignment vertical="center"/>
    </xf>
    <xf numFmtId="0" fontId="12" fillId="0" borderId="10" xfId="0" applyFont="1" applyBorder="1" applyAlignment="1">
      <alignment horizontal="right"/>
    </xf>
    <xf numFmtId="0" fontId="29" fillId="0" borderId="18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/>
    </xf>
    <xf numFmtId="0" fontId="17" fillId="0" borderId="63" xfId="0" applyFont="1" applyBorder="1" applyAlignment="1">
      <alignment horizontal="left" vertical="center"/>
    </xf>
    <xf numFmtId="0" fontId="17" fillId="0" borderId="64" xfId="0" applyFont="1" applyBorder="1" applyAlignment="1">
      <alignment horizontal="left" vertical="center"/>
    </xf>
    <xf numFmtId="0" fontId="17" fillId="0" borderId="64" xfId="0" applyFont="1" applyBorder="1" applyAlignment="1">
      <alignment horizontal="center" vertical="center"/>
    </xf>
    <xf numFmtId="0" fontId="17" fillId="0" borderId="65" xfId="0" applyFont="1" applyBorder="1" applyAlignment="1">
      <alignment vertical="center"/>
    </xf>
    <xf numFmtId="0" fontId="14" fillId="0" borderId="65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17" fillId="0" borderId="67" xfId="0" applyFont="1" applyBorder="1" applyAlignment="1">
      <alignment horizontal="left" vertical="center"/>
    </xf>
    <xf numFmtId="179" fontId="14" fillId="0" borderId="68" xfId="0" applyNumberFormat="1" applyFont="1" applyBorder="1" applyAlignment="1">
      <alignment vertical="center"/>
    </xf>
    <xf numFmtId="0" fontId="24" fillId="0" borderId="69" xfId="0" applyFont="1" applyBorder="1" applyAlignment="1">
      <alignment vertical="center"/>
    </xf>
    <xf numFmtId="179" fontId="14" fillId="0" borderId="61" xfId="0" applyNumberFormat="1" applyFont="1" applyBorder="1" applyAlignment="1">
      <alignment vertical="center"/>
    </xf>
    <xf numFmtId="0" fontId="24" fillId="0" borderId="70" xfId="0" applyFont="1" applyBorder="1" applyAlignment="1">
      <alignment vertical="center"/>
    </xf>
    <xf numFmtId="3" fontId="30" fillId="0" borderId="19" xfId="0" applyNumberFormat="1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3" fontId="32" fillId="0" borderId="19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176" fontId="32" fillId="0" borderId="0" xfId="0" applyNumberFormat="1" applyFont="1" applyAlignment="1">
      <alignment vertical="center"/>
    </xf>
    <xf numFmtId="3" fontId="32" fillId="0" borderId="0" xfId="0" applyNumberFormat="1" applyFont="1" applyAlignment="1">
      <alignment vertical="center"/>
    </xf>
    <xf numFmtId="181" fontId="31" fillId="0" borderId="2" xfId="0" applyNumberFormat="1" applyFont="1" applyBorder="1" applyAlignment="1">
      <alignment horizontal="center" vertical="center"/>
    </xf>
    <xf numFmtId="38" fontId="31" fillId="0" borderId="2" xfId="1" applyFont="1" applyFill="1" applyBorder="1" applyAlignment="1">
      <alignment vertical="center"/>
    </xf>
    <xf numFmtId="0" fontId="33" fillId="0" borderId="9" xfId="0" applyFont="1" applyBorder="1" applyAlignment="1">
      <alignment vertical="center"/>
    </xf>
    <xf numFmtId="5" fontId="33" fillId="0" borderId="22" xfId="0" applyNumberFormat="1" applyFont="1" applyBorder="1" applyAlignment="1">
      <alignment horizontal="right" vertical="center"/>
    </xf>
    <xf numFmtId="0" fontId="34" fillId="0" borderId="20" xfId="0" applyFont="1" applyBorder="1" applyAlignment="1">
      <alignment horizontal="right" vertical="center"/>
    </xf>
    <xf numFmtId="5" fontId="32" fillId="0" borderId="21" xfId="0" applyNumberFormat="1" applyFont="1" applyBorder="1" applyAlignment="1">
      <alignment vertical="center"/>
    </xf>
    <xf numFmtId="0" fontId="32" fillId="0" borderId="25" xfId="0" applyFont="1" applyBorder="1" applyAlignment="1">
      <alignment vertical="center"/>
    </xf>
    <xf numFmtId="5" fontId="32" fillId="0" borderId="11" xfId="0" applyNumberFormat="1" applyFont="1" applyBorder="1" applyAlignment="1">
      <alignment vertical="center"/>
    </xf>
    <xf numFmtId="177" fontId="29" fillId="0" borderId="4" xfId="0" applyNumberFormat="1" applyFont="1" applyBorder="1" applyAlignment="1">
      <alignment vertical="center" wrapText="1"/>
    </xf>
    <xf numFmtId="0" fontId="32" fillId="0" borderId="16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horizontal="center" vertical="center"/>
    </xf>
    <xf numFmtId="176" fontId="32" fillId="0" borderId="14" xfId="0" applyNumberFormat="1" applyFont="1" applyBorder="1" applyAlignment="1">
      <alignment vertical="center"/>
    </xf>
    <xf numFmtId="177" fontId="32" fillId="0" borderId="30" xfId="0" applyNumberFormat="1" applyFont="1" applyBorder="1" applyAlignment="1">
      <alignment vertical="center"/>
    </xf>
    <xf numFmtId="0" fontId="32" fillId="0" borderId="71" xfId="0" applyFont="1" applyBorder="1" applyAlignment="1">
      <alignment vertical="center"/>
    </xf>
    <xf numFmtId="38" fontId="31" fillId="0" borderId="1" xfId="1" applyFont="1" applyFill="1" applyBorder="1" applyAlignment="1">
      <alignment vertical="center"/>
    </xf>
    <xf numFmtId="179" fontId="33" fillId="0" borderId="72" xfId="0" applyNumberFormat="1" applyFont="1" applyBorder="1" applyAlignment="1">
      <alignment vertical="center"/>
    </xf>
    <xf numFmtId="3" fontId="35" fillId="0" borderId="71" xfId="0" applyNumberFormat="1" applyFont="1" applyBorder="1" applyAlignment="1">
      <alignment horizontal="center" vertical="center"/>
    </xf>
    <xf numFmtId="3" fontId="35" fillId="0" borderId="73" xfId="0" applyNumberFormat="1" applyFont="1" applyBorder="1" applyAlignment="1">
      <alignment vertical="center"/>
    </xf>
    <xf numFmtId="3" fontId="36" fillId="0" borderId="0" xfId="0" applyNumberFormat="1" applyFont="1" applyAlignment="1">
      <alignment vertical="center"/>
    </xf>
    <xf numFmtId="177" fontId="36" fillId="0" borderId="0" xfId="0" applyNumberFormat="1" applyFont="1" applyAlignment="1">
      <alignment vertical="center"/>
    </xf>
    <xf numFmtId="179" fontId="14" fillId="0" borderId="74" xfId="0" applyNumberFormat="1" applyFont="1" applyBorder="1" applyAlignment="1">
      <alignment vertical="center"/>
    </xf>
    <xf numFmtId="0" fontId="24" fillId="0" borderId="75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18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3" fontId="31" fillId="0" borderId="2" xfId="0" applyNumberFormat="1" applyFont="1" applyBorder="1" applyAlignment="1">
      <alignment vertical="center"/>
    </xf>
    <xf numFmtId="0" fontId="33" fillId="0" borderId="8" xfId="0" applyFont="1" applyBorder="1" applyAlignment="1">
      <alignment horizontal="center" vertical="center"/>
    </xf>
    <xf numFmtId="177" fontId="29" fillId="0" borderId="4" xfId="0" applyNumberFormat="1" applyFont="1" applyBorder="1" applyAlignment="1">
      <alignment horizontal="left" vertical="center"/>
    </xf>
    <xf numFmtId="177" fontId="29" fillId="0" borderId="4" xfId="0" applyNumberFormat="1" applyFont="1" applyBorder="1" applyAlignment="1">
      <alignment horizontal="left" vertical="center" wrapText="1"/>
    </xf>
    <xf numFmtId="0" fontId="3" fillId="5" borderId="0" xfId="0" applyFont="1" applyFill="1" applyAlignment="1">
      <alignment vertical="center"/>
    </xf>
    <xf numFmtId="184" fontId="14" fillId="0" borderId="8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3" fillId="0" borderId="59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17" fillId="0" borderId="13" xfId="0" applyFont="1" applyBorder="1" applyAlignment="1">
      <alignment vertical="center" wrapText="1"/>
    </xf>
    <xf numFmtId="179" fontId="15" fillId="0" borderId="6" xfId="0" applyNumberFormat="1" applyFont="1" applyBorder="1" applyAlignment="1">
      <alignment horizontal="center" vertical="center"/>
    </xf>
    <xf numFmtId="3" fontId="31" fillId="4" borderId="2" xfId="0" applyNumberFormat="1" applyFont="1" applyFill="1" applyBorder="1" applyAlignment="1">
      <alignment vertical="center"/>
    </xf>
    <xf numFmtId="0" fontId="17" fillId="0" borderId="78" xfId="0" applyFont="1" applyBorder="1" applyAlignment="1">
      <alignment horizontal="left" vertical="center"/>
    </xf>
    <xf numFmtId="0" fontId="31" fillId="0" borderId="79" xfId="0" applyFont="1" applyBorder="1" applyAlignment="1">
      <alignment vertical="center"/>
    </xf>
    <xf numFmtId="0" fontId="17" fillId="0" borderId="0" xfId="0" applyFont="1" applyAlignment="1">
      <alignment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32" xfId="0" applyFont="1" applyBorder="1" applyAlignment="1">
      <alignment vertical="center"/>
    </xf>
    <xf numFmtId="0" fontId="31" fillId="0" borderId="67" xfId="0" applyFont="1" applyBorder="1" applyAlignment="1">
      <alignment vertical="center"/>
    </xf>
    <xf numFmtId="0" fontId="17" fillId="0" borderId="80" xfId="0" applyFont="1" applyBorder="1" applyAlignment="1">
      <alignment horizontal="left" vertical="center"/>
    </xf>
    <xf numFmtId="0" fontId="17" fillId="0" borderId="81" xfId="0" applyFont="1" applyBorder="1" applyAlignment="1">
      <alignment horizontal="left" vertical="center"/>
    </xf>
    <xf numFmtId="0" fontId="31" fillId="0" borderId="82" xfId="0" applyFont="1" applyBorder="1" applyAlignment="1">
      <alignment horizontal="left" vertical="center"/>
    </xf>
    <xf numFmtId="0" fontId="31" fillId="0" borderId="60" xfId="0" applyFont="1" applyBorder="1" applyAlignment="1">
      <alignment horizontal="left" vertical="center"/>
    </xf>
    <xf numFmtId="179" fontId="14" fillId="0" borderId="33" xfId="0" applyNumberFormat="1" applyFont="1" applyBorder="1" applyAlignment="1">
      <alignment vertical="center"/>
    </xf>
    <xf numFmtId="176" fontId="3" fillId="0" borderId="0" xfId="0" applyNumberFormat="1" applyFont="1" applyAlignment="1">
      <alignment horizontal="center" vertical="center"/>
    </xf>
    <xf numFmtId="3" fontId="37" fillId="0" borderId="0" xfId="0" applyNumberFormat="1" applyFont="1" applyAlignment="1">
      <alignment horizontal="center" vertical="center"/>
    </xf>
    <xf numFmtId="176" fontId="3" fillId="0" borderId="83" xfId="0" applyNumberFormat="1" applyFont="1" applyBorder="1" applyAlignment="1">
      <alignment horizontal="center" vertical="center"/>
    </xf>
    <xf numFmtId="3" fontId="3" fillId="0" borderId="83" xfId="0" applyNumberFormat="1" applyFont="1" applyBorder="1" applyAlignment="1">
      <alignment horizontal="center" vertical="center"/>
    </xf>
    <xf numFmtId="178" fontId="3" fillId="0" borderId="83" xfId="0" applyNumberFormat="1" applyFont="1" applyBorder="1" applyAlignment="1">
      <alignment horizontal="center" vertical="center"/>
    </xf>
    <xf numFmtId="178" fontId="3" fillId="0" borderId="83" xfId="0" applyNumberFormat="1" applyFont="1" applyBorder="1" applyAlignment="1">
      <alignment vertical="center"/>
    </xf>
    <xf numFmtId="177" fontId="3" fillId="0" borderId="83" xfId="0" applyNumberFormat="1" applyFont="1" applyBorder="1" applyAlignment="1">
      <alignment horizontal="center" vertical="center"/>
    </xf>
    <xf numFmtId="176" fontId="3" fillId="0" borderId="83" xfId="0" applyNumberFormat="1" applyFont="1" applyBorder="1" applyAlignment="1">
      <alignment vertical="center"/>
    </xf>
    <xf numFmtId="0" fontId="3" fillId="0" borderId="84" xfId="0" applyFont="1" applyBorder="1" applyAlignment="1">
      <alignment horizontal="center" vertical="center"/>
    </xf>
    <xf numFmtId="0" fontId="14" fillId="4" borderId="4" xfId="0" applyFont="1" applyFill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185" fontId="31" fillId="0" borderId="26" xfId="0" applyNumberFormat="1" applyFont="1" applyBorder="1" applyAlignment="1">
      <alignment horizontal="center" vertical="center"/>
    </xf>
    <xf numFmtId="185" fontId="31" fillId="0" borderId="8" xfId="0" applyNumberFormat="1" applyFont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34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4" borderId="36" xfId="0" applyFont="1" applyFill="1" applyBorder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176" fontId="16" fillId="4" borderId="38" xfId="0" applyNumberFormat="1" applyFont="1" applyFill="1" applyBorder="1" applyAlignment="1">
      <alignment horizontal="center" vertical="center"/>
    </xf>
    <xf numFmtId="176" fontId="16" fillId="4" borderId="39" xfId="0" applyNumberFormat="1" applyFont="1" applyFill="1" applyBorder="1" applyAlignment="1">
      <alignment horizontal="center" vertical="center"/>
    </xf>
    <xf numFmtId="3" fontId="17" fillId="4" borderId="38" xfId="0" applyNumberFormat="1" applyFont="1" applyFill="1" applyBorder="1" applyAlignment="1">
      <alignment horizontal="center" vertical="center"/>
    </xf>
    <xf numFmtId="3" fontId="17" fillId="4" borderId="39" xfId="0" applyNumberFormat="1" applyFont="1" applyFill="1" applyBorder="1" applyAlignment="1">
      <alignment horizontal="center" vertical="center"/>
    </xf>
    <xf numFmtId="3" fontId="16" fillId="4" borderId="38" xfId="0" applyNumberFormat="1" applyFont="1" applyFill="1" applyBorder="1" applyAlignment="1">
      <alignment horizontal="center" vertical="center"/>
    </xf>
    <xf numFmtId="3" fontId="16" fillId="4" borderId="39" xfId="0" applyNumberFormat="1" applyFont="1" applyFill="1" applyBorder="1" applyAlignment="1">
      <alignment horizontal="center" vertical="center"/>
    </xf>
    <xf numFmtId="177" fontId="16" fillId="4" borderId="40" xfId="0" applyNumberFormat="1" applyFont="1" applyFill="1" applyBorder="1" applyAlignment="1">
      <alignment horizontal="center" vertical="center"/>
    </xf>
    <xf numFmtId="177" fontId="16" fillId="4" borderId="41" xfId="0" applyNumberFormat="1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left" vertical="center"/>
    </xf>
    <xf numFmtId="0" fontId="16" fillId="4" borderId="42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5" fillId="4" borderId="43" xfId="0" applyFont="1" applyFill="1" applyBorder="1" applyAlignment="1">
      <alignment horizontal="left" vertical="center"/>
    </xf>
    <xf numFmtId="0" fontId="15" fillId="4" borderId="5" xfId="0" applyFont="1" applyFill="1" applyBorder="1" applyAlignment="1">
      <alignment horizontal="left" vertical="center"/>
    </xf>
    <xf numFmtId="0" fontId="13" fillId="4" borderId="0" xfId="0" applyFont="1" applyFill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176" fontId="16" fillId="2" borderId="45" xfId="0" applyNumberFormat="1" applyFont="1" applyFill="1" applyBorder="1" applyAlignment="1">
      <alignment horizontal="center" vertical="center"/>
    </xf>
    <xf numFmtId="176" fontId="16" fillId="2" borderId="46" xfId="0" applyNumberFormat="1" applyFont="1" applyFill="1" applyBorder="1" applyAlignment="1">
      <alignment horizontal="center" vertical="center"/>
    </xf>
    <xf numFmtId="3" fontId="17" fillId="6" borderId="45" xfId="0" applyNumberFormat="1" applyFont="1" applyFill="1" applyBorder="1" applyAlignment="1">
      <alignment horizontal="center" vertical="center"/>
    </xf>
    <xf numFmtId="3" fontId="17" fillId="6" borderId="46" xfId="0" applyNumberFormat="1" applyFont="1" applyFill="1" applyBorder="1" applyAlignment="1">
      <alignment horizontal="center" vertical="center"/>
    </xf>
    <xf numFmtId="3" fontId="16" fillId="6" borderId="45" xfId="0" applyNumberFormat="1" applyFont="1" applyFill="1" applyBorder="1" applyAlignment="1">
      <alignment horizontal="center" vertical="center"/>
    </xf>
    <xf numFmtId="3" fontId="16" fillId="6" borderId="46" xfId="0" applyNumberFormat="1" applyFont="1" applyFill="1" applyBorder="1" applyAlignment="1">
      <alignment horizontal="center" vertical="center"/>
    </xf>
    <xf numFmtId="177" fontId="16" fillId="6" borderId="40" xfId="0" applyNumberFormat="1" applyFont="1" applyFill="1" applyBorder="1" applyAlignment="1">
      <alignment horizontal="center" vertical="center"/>
    </xf>
    <xf numFmtId="177" fontId="16" fillId="6" borderId="41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6" fillId="0" borderId="47" xfId="0" applyFont="1" applyBorder="1" applyAlignment="1">
      <alignment horizontal="left" vertical="center"/>
    </xf>
    <xf numFmtId="0" fontId="16" fillId="0" borderId="82" xfId="0" applyFont="1" applyBorder="1" applyAlignment="1">
      <alignment horizontal="left" vertical="center"/>
    </xf>
    <xf numFmtId="0" fontId="16" fillId="0" borderId="60" xfId="0" applyFont="1" applyBorder="1" applyAlignment="1">
      <alignment horizontal="left" vertical="center"/>
    </xf>
    <xf numFmtId="0" fontId="16" fillId="0" borderId="85" xfId="0" applyFont="1" applyBorder="1" applyAlignment="1">
      <alignment horizontal="left" vertical="center"/>
    </xf>
    <xf numFmtId="0" fontId="16" fillId="0" borderId="86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5" fillId="0" borderId="4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58" fontId="4" fillId="0" borderId="17" xfId="0" applyNumberFormat="1" applyFont="1" applyBorder="1" applyAlignment="1">
      <alignment horizontal="right"/>
    </xf>
    <xf numFmtId="0" fontId="4" fillId="0" borderId="17" xfId="0" quotePrefix="1" applyFont="1" applyBorder="1" applyAlignment="1">
      <alignment horizontal="right"/>
    </xf>
    <xf numFmtId="0" fontId="8" fillId="0" borderId="0" xfId="0" applyFont="1"/>
    <xf numFmtId="0" fontId="4" fillId="2" borderId="17" xfId="0" applyFont="1" applyFill="1" applyBorder="1"/>
    <xf numFmtId="0" fontId="23" fillId="7" borderId="48" xfId="0" applyFont="1" applyFill="1" applyBorder="1" applyAlignment="1">
      <alignment horizontal="center"/>
    </xf>
    <xf numFmtId="0" fontId="22" fillId="7" borderId="49" xfId="0" applyFont="1" applyFill="1" applyBorder="1" applyAlignment="1">
      <alignment horizontal="center"/>
    </xf>
    <xf numFmtId="0" fontId="22" fillId="7" borderId="50" xfId="0" applyFont="1" applyFill="1" applyBorder="1" applyAlignment="1">
      <alignment horizontal="center"/>
    </xf>
    <xf numFmtId="0" fontId="29" fillId="0" borderId="26" xfId="0" applyFont="1" applyBorder="1" applyAlignment="1">
      <alignment horizontal="left" vertical="center"/>
    </xf>
    <xf numFmtId="0" fontId="29" fillId="0" borderId="13" xfId="0" applyFont="1" applyBorder="1" applyAlignment="1">
      <alignment horizontal="left" vertical="center"/>
    </xf>
    <xf numFmtId="0" fontId="29" fillId="0" borderId="87" xfId="0" applyFont="1" applyBorder="1" applyAlignment="1">
      <alignment horizontal="left" vertical="center" wrapText="1"/>
    </xf>
    <xf numFmtId="0" fontId="29" fillId="0" borderId="56" xfId="0" applyFont="1" applyBorder="1" applyAlignment="1">
      <alignment horizontal="left" vertical="center" wrapText="1"/>
    </xf>
    <xf numFmtId="177" fontId="31" fillId="2" borderId="51" xfId="0" applyNumberFormat="1" applyFont="1" applyFill="1" applyBorder="1" applyAlignment="1">
      <alignment horizontal="center" vertical="center"/>
    </xf>
    <xf numFmtId="177" fontId="31" fillId="2" borderId="52" xfId="0" applyNumberFormat="1" applyFont="1" applyFill="1" applyBorder="1" applyAlignment="1">
      <alignment horizontal="center" vertical="center"/>
    </xf>
    <xf numFmtId="0" fontId="31" fillId="2" borderId="24" xfId="0" applyFont="1" applyFill="1" applyBorder="1" applyAlignment="1">
      <alignment horizontal="center" vertical="center"/>
    </xf>
    <xf numFmtId="0" fontId="31" fillId="2" borderId="10" xfId="0" applyFont="1" applyFill="1" applyBorder="1" applyAlignment="1">
      <alignment horizontal="center" vertical="center"/>
    </xf>
    <xf numFmtId="0" fontId="31" fillId="2" borderId="35" xfId="0" applyFont="1" applyFill="1" applyBorder="1" applyAlignment="1">
      <alignment horizontal="center" vertical="center"/>
    </xf>
    <xf numFmtId="0" fontId="31" fillId="2" borderId="36" xfId="0" applyFont="1" applyFill="1" applyBorder="1" applyAlignment="1">
      <alignment horizontal="center" vertical="center"/>
    </xf>
    <xf numFmtId="3" fontId="31" fillId="2" borderId="53" xfId="0" applyNumberFormat="1" applyFont="1" applyFill="1" applyBorder="1" applyAlignment="1">
      <alignment horizontal="center" vertical="center"/>
    </xf>
    <xf numFmtId="3" fontId="31" fillId="2" borderId="54" xfId="0" applyNumberFormat="1" applyFont="1" applyFill="1" applyBorder="1" applyAlignment="1">
      <alignment horizontal="center" vertical="center"/>
    </xf>
    <xf numFmtId="0" fontId="29" fillId="0" borderId="85" xfId="0" applyFont="1" applyBorder="1" applyAlignment="1">
      <alignment horizontal="left" vertical="center" wrapText="1"/>
    </xf>
    <xf numFmtId="0" fontId="29" fillId="0" borderId="86" xfId="0" applyFont="1" applyBorder="1" applyAlignment="1">
      <alignment horizontal="left" vertical="center"/>
    </xf>
    <xf numFmtId="0" fontId="31" fillId="0" borderId="85" xfId="0" applyFont="1" applyBorder="1" applyAlignment="1">
      <alignment vertical="center" wrapText="1"/>
    </xf>
    <xf numFmtId="0" fontId="31" fillId="0" borderId="59" xfId="0" applyFont="1" applyBorder="1" applyAlignment="1">
      <alignment vertical="center" wrapText="1"/>
    </xf>
    <xf numFmtId="0" fontId="16" fillId="0" borderId="82" xfId="0" applyFont="1" applyBorder="1" applyAlignment="1">
      <alignment horizontal="left" vertical="center" wrapText="1"/>
    </xf>
    <xf numFmtId="0" fontId="16" fillId="0" borderId="60" xfId="0" applyFont="1" applyBorder="1" applyAlignment="1">
      <alignment horizontal="left" vertical="center" wrapText="1"/>
    </xf>
    <xf numFmtId="0" fontId="31" fillId="0" borderId="19" xfId="0" applyFont="1" applyBorder="1" applyAlignment="1">
      <alignment horizontal="center" vertical="center"/>
    </xf>
    <xf numFmtId="0" fontId="31" fillId="2" borderId="45" xfId="0" applyFont="1" applyFill="1" applyBorder="1" applyAlignment="1">
      <alignment horizontal="center" vertical="center"/>
    </xf>
    <xf numFmtId="0" fontId="31" fillId="2" borderId="46" xfId="0" applyFont="1" applyFill="1" applyBorder="1" applyAlignment="1">
      <alignment horizontal="center" vertical="center"/>
    </xf>
    <xf numFmtId="0" fontId="29" fillId="0" borderId="17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38" fillId="0" borderId="44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176" fontId="31" fillId="2" borderId="45" xfId="0" applyNumberFormat="1" applyFont="1" applyFill="1" applyBorder="1" applyAlignment="1">
      <alignment horizontal="center" vertical="center"/>
    </xf>
    <xf numFmtId="176" fontId="31" fillId="2" borderId="46" xfId="0" applyNumberFormat="1" applyFont="1" applyFill="1" applyBorder="1" applyAlignment="1">
      <alignment horizontal="center" vertical="center"/>
    </xf>
    <xf numFmtId="3" fontId="31" fillId="2" borderId="45" xfId="0" applyNumberFormat="1" applyFont="1" applyFill="1" applyBorder="1" applyAlignment="1">
      <alignment horizontal="center" vertical="center"/>
    </xf>
    <xf numFmtId="3" fontId="31" fillId="2" borderId="46" xfId="0" applyNumberFormat="1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6" fillId="8" borderId="24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16" fillId="8" borderId="35" xfId="0" applyFont="1" applyFill="1" applyBorder="1" applyAlignment="1">
      <alignment horizontal="center" vertical="center"/>
    </xf>
    <xf numFmtId="0" fontId="16" fillId="8" borderId="36" xfId="0" applyFont="1" applyFill="1" applyBorder="1" applyAlignment="1">
      <alignment horizontal="center" vertical="center"/>
    </xf>
    <xf numFmtId="0" fontId="16" fillId="8" borderId="37" xfId="0" applyFont="1" applyFill="1" applyBorder="1" applyAlignment="1">
      <alignment horizontal="center" vertical="center"/>
    </xf>
    <xf numFmtId="0" fontId="16" fillId="8" borderId="45" xfId="0" applyFont="1" applyFill="1" applyBorder="1" applyAlignment="1">
      <alignment horizontal="center" vertical="center"/>
    </xf>
    <xf numFmtId="0" fontId="16" fillId="8" borderId="46" xfId="0" applyFont="1" applyFill="1" applyBorder="1" applyAlignment="1">
      <alignment horizontal="center" vertical="center"/>
    </xf>
    <xf numFmtId="176" fontId="16" fillId="8" borderId="45" xfId="0" applyNumberFormat="1" applyFont="1" applyFill="1" applyBorder="1" applyAlignment="1">
      <alignment horizontal="center" vertical="center"/>
    </xf>
    <xf numFmtId="176" fontId="16" fillId="8" borderId="46" xfId="0" applyNumberFormat="1" applyFont="1" applyFill="1" applyBorder="1" applyAlignment="1">
      <alignment horizontal="center" vertical="center"/>
    </xf>
    <xf numFmtId="3" fontId="17" fillId="8" borderId="45" xfId="0" applyNumberFormat="1" applyFont="1" applyFill="1" applyBorder="1" applyAlignment="1">
      <alignment horizontal="center" vertical="center"/>
    </xf>
    <xf numFmtId="3" fontId="17" fillId="8" borderId="46" xfId="0" applyNumberFormat="1" applyFont="1" applyFill="1" applyBorder="1" applyAlignment="1">
      <alignment horizontal="center" vertical="center"/>
    </xf>
    <xf numFmtId="3" fontId="16" fillId="8" borderId="45" xfId="0" applyNumberFormat="1" applyFont="1" applyFill="1" applyBorder="1" applyAlignment="1">
      <alignment horizontal="center" vertical="center"/>
    </xf>
    <xf numFmtId="3" fontId="16" fillId="8" borderId="46" xfId="0" applyNumberFormat="1" applyFont="1" applyFill="1" applyBorder="1" applyAlignment="1">
      <alignment horizontal="center" vertical="center"/>
    </xf>
    <xf numFmtId="177" fontId="16" fillId="8" borderId="40" xfId="0" applyNumberFormat="1" applyFont="1" applyFill="1" applyBorder="1" applyAlignment="1">
      <alignment horizontal="center" vertical="center"/>
    </xf>
    <xf numFmtId="177" fontId="16" fillId="8" borderId="41" xfId="0" applyNumberFormat="1" applyFont="1" applyFill="1" applyBorder="1" applyAlignment="1">
      <alignment horizontal="center" vertical="center"/>
    </xf>
    <xf numFmtId="0" fontId="16" fillId="0" borderId="88" xfId="0" applyFont="1" applyBorder="1" applyAlignment="1">
      <alignment horizontal="left" vertical="center"/>
    </xf>
    <xf numFmtId="0" fontId="16" fillId="0" borderId="89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</xdr:colOff>
      <xdr:row>0</xdr:row>
      <xdr:rowOff>385763</xdr:rowOff>
    </xdr:from>
    <xdr:to>
      <xdr:col>18</xdr:col>
      <xdr:colOff>450850</xdr:colOff>
      <xdr:row>17</xdr:row>
      <xdr:rowOff>22991</xdr:rowOff>
    </xdr:to>
    <xdr:pic>
      <xdr:nvPicPr>
        <xdr:cNvPr id="11457" name="図 7">
          <a:extLst>
            <a:ext uri="{FF2B5EF4-FFF2-40B4-BE49-F238E27FC236}">
              <a16:creationId xmlns:a16="http://schemas.microsoft.com/office/drawing/2014/main" id="{FF9F9EAD-3DE6-0729-7BE9-DBB31FDED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385763"/>
          <a:ext cx="5634038" cy="485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523875</xdr:colOff>
      <xdr:row>12</xdr:row>
      <xdr:rowOff>114300</xdr:rowOff>
    </xdr:from>
    <xdr:to>
      <xdr:col>19</xdr:col>
      <xdr:colOff>165100</xdr:colOff>
      <xdr:row>35</xdr:row>
      <xdr:rowOff>146050</xdr:rowOff>
    </xdr:to>
    <xdr:pic>
      <xdr:nvPicPr>
        <xdr:cNvPr id="11458" name="図 8">
          <a:extLst>
            <a:ext uri="{FF2B5EF4-FFF2-40B4-BE49-F238E27FC236}">
              <a16:creationId xmlns:a16="http://schemas.microsoft.com/office/drawing/2014/main" id="{BD7D929C-0213-5781-5E30-FE0A0A5B6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3763" y="4381500"/>
          <a:ext cx="5429250" cy="3624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595874</xdr:colOff>
      <xdr:row>14</xdr:row>
      <xdr:rowOff>152027</xdr:rowOff>
    </xdr:from>
    <xdr:to>
      <xdr:col>14</xdr:col>
      <xdr:colOff>502959</xdr:colOff>
      <xdr:row>34</xdr:row>
      <xdr:rowOff>22412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62F9F31-70A6-4236-A981-402902A08637}"/>
            </a:ext>
          </a:extLst>
        </xdr:cNvPr>
        <xdr:cNvSpPr/>
      </xdr:nvSpPr>
      <xdr:spPr>
        <a:xfrm>
          <a:off x="13940118" y="5602942"/>
          <a:ext cx="582705" cy="293594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198625</xdr:colOff>
      <xdr:row>34</xdr:row>
      <xdr:rowOff>15969</xdr:rowOff>
    </xdr:from>
    <xdr:to>
      <xdr:col>14</xdr:col>
      <xdr:colOff>221037</xdr:colOff>
      <xdr:row>39</xdr:row>
      <xdr:rowOff>134477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FEEF75E6-CD14-40D4-B556-284867FD5EC2}"/>
            </a:ext>
          </a:extLst>
        </xdr:cNvPr>
        <xdr:cNvCxnSpPr/>
      </xdr:nvCxnSpPr>
      <xdr:spPr>
        <a:xfrm flipH="1" flipV="1">
          <a:off x="14197853" y="8527677"/>
          <a:ext cx="11206" cy="907676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66675</xdr:colOff>
      <xdr:row>43</xdr:row>
      <xdr:rowOff>95250</xdr:rowOff>
    </xdr:from>
    <xdr:to>
      <xdr:col>19</xdr:col>
      <xdr:colOff>107950</xdr:colOff>
      <xdr:row>68</xdr:row>
      <xdr:rowOff>38100</xdr:rowOff>
    </xdr:to>
    <xdr:pic>
      <xdr:nvPicPr>
        <xdr:cNvPr id="11461" name="図 12">
          <a:extLst>
            <a:ext uri="{FF2B5EF4-FFF2-40B4-BE49-F238E27FC236}">
              <a16:creationId xmlns:a16="http://schemas.microsoft.com/office/drawing/2014/main" id="{BE9544E0-8613-6513-E94A-0F896B9A1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9172575"/>
          <a:ext cx="5186363" cy="3752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16809</xdr:colOff>
      <xdr:row>25</xdr:row>
      <xdr:rowOff>0</xdr:rowOff>
    </xdr:from>
    <xdr:to>
      <xdr:col>7</xdr:col>
      <xdr:colOff>516872</xdr:colOff>
      <xdr:row>44</xdr:row>
      <xdr:rowOff>147638</xdr:rowOff>
    </xdr:to>
    <xdr:pic>
      <xdr:nvPicPr>
        <xdr:cNvPr id="10300" name="図 2">
          <a:extLst>
            <a:ext uri="{FF2B5EF4-FFF2-40B4-BE49-F238E27FC236}">
              <a16:creationId xmlns:a16="http://schemas.microsoft.com/office/drawing/2014/main" id="{EFF3D5C7-FF2F-31C4-C401-3D2B3819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956" y="7149353"/>
          <a:ext cx="7089122" cy="302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369794</xdr:colOff>
      <xdr:row>23</xdr:row>
      <xdr:rowOff>149451</xdr:rowOff>
    </xdr:from>
    <xdr:to>
      <xdr:col>7</xdr:col>
      <xdr:colOff>784006</xdr:colOff>
      <xdr:row>50</xdr:row>
      <xdr:rowOff>78441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133FB8F-DF13-C6E8-BDF1-B6117AF86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794" y="6996245"/>
          <a:ext cx="8045418" cy="4013535"/>
        </a:xfrm>
        <a:prstGeom prst="rect">
          <a:avLst/>
        </a:prstGeom>
      </xdr:spPr>
    </xdr:pic>
    <xdr:clientData/>
  </xdr:twoCellAnchor>
  <xdr:twoCellAnchor>
    <xdr:from>
      <xdr:col>2</xdr:col>
      <xdr:colOff>649940</xdr:colOff>
      <xdr:row>32</xdr:row>
      <xdr:rowOff>28764</xdr:rowOff>
    </xdr:from>
    <xdr:to>
      <xdr:col>3</xdr:col>
      <xdr:colOff>862853</xdr:colOff>
      <xdr:row>45</xdr:row>
      <xdr:rowOff>39221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3BB6663-2044-462B-818B-230DD2FAB6B0}"/>
            </a:ext>
          </a:extLst>
        </xdr:cNvPr>
        <xdr:cNvSpPr/>
      </xdr:nvSpPr>
      <xdr:spPr>
        <a:xfrm>
          <a:off x="3210485" y="8237073"/>
          <a:ext cx="1686486" cy="197708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681038</xdr:colOff>
      <xdr:row>22</xdr:row>
      <xdr:rowOff>204788</xdr:rowOff>
    </xdr:from>
    <xdr:to>
      <xdr:col>7</xdr:col>
      <xdr:colOff>1238250</xdr:colOff>
      <xdr:row>47</xdr:row>
      <xdr:rowOff>33338</xdr:rowOff>
    </xdr:to>
    <xdr:pic>
      <xdr:nvPicPr>
        <xdr:cNvPr id="9335" name="図 5">
          <a:extLst>
            <a:ext uri="{FF2B5EF4-FFF2-40B4-BE49-F238E27FC236}">
              <a16:creationId xmlns:a16="http://schemas.microsoft.com/office/drawing/2014/main" id="{9CE8E59B-D4E4-8DB7-18BF-26845509C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6796088"/>
          <a:ext cx="7148513" cy="37385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38472</xdr:colOff>
      <xdr:row>26</xdr:row>
      <xdr:rowOff>134471</xdr:rowOff>
    </xdr:from>
    <xdr:to>
      <xdr:col>3</xdr:col>
      <xdr:colOff>1159754</xdr:colOff>
      <xdr:row>42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B35D803-ABF8-4C8D-9B64-105DA7685CF2}"/>
            </a:ext>
          </a:extLst>
        </xdr:cNvPr>
        <xdr:cNvSpPr/>
      </xdr:nvSpPr>
      <xdr:spPr>
        <a:xfrm>
          <a:off x="4347881" y="7407089"/>
          <a:ext cx="1199031" cy="237564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"/>
  <sheetViews>
    <sheetView zoomScale="85" zoomScaleNormal="85" workbookViewId="0">
      <selection activeCell="C76" sqref="C76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46484375" style="1" customWidth="1"/>
    <col min="12" max="16384" width="9" style="1"/>
  </cols>
  <sheetData>
    <row r="1" spans="1:9" ht="27.75" customHeight="1" x14ac:dyDescent="0.25">
      <c r="A1" s="61" t="s">
        <v>13</v>
      </c>
      <c r="B1" s="62"/>
      <c r="C1" s="62"/>
      <c r="D1" s="208" t="s">
        <v>49</v>
      </c>
      <c r="E1" s="208"/>
      <c r="F1" s="208"/>
      <c r="G1" s="208"/>
      <c r="H1" s="62"/>
      <c r="I1" s="63" t="s">
        <v>14</v>
      </c>
    </row>
    <row r="2" spans="1:9" ht="23.25" customHeight="1" x14ac:dyDescent="0.25">
      <c r="A2" s="64" t="s">
        <v>41</v>
      </c>
      <c r="B2" s="65">
        <f>H22</f>
        <v>85733.1</v>
      </c>
      <c r="C2" s="66" t="s">
        <v>40</v>
      </c>
      <c r="D2" s="209" t="s">
        <v>51</v>
      </c>
      <c r="E2" s="209"/>
      <c r="F2" s="209"/>
      <c r="G2" s="209"/>
      <c r="H2" s="67"/>
      <c r="I2" s="68"/>
    </row>
    <row r="3" spans="1:9" ht="27.75" customHeight="1" x14ac:dyDescent="0.25">
      <c r="A3" s="69"/>
      <c r="B3" s="70"/>
      <c r="C3" s="70"/>
      <c r="D3" s="70"/>
      <c r="E3" s="70"/>
      <c r="F3" s="70"/>
      <c r="G3" s="70"/>
      <c r="H3" s="70"/>
      <c r="I3" s="71"/>
    </row>
    <row r="4" spans="1:9" ht="13.5" customHeight="1" thickBot="1" x14ac:dyDescent="0.3">
      <c r="A4" s="72"/>
      <c r="B4" s="70"/>
      <c r="C4" s="70"/>
      <c r="D4" s="70"/>
      <c r="E4" s="73"/>
      <c r="F4" s="70"/>
      <c r="G4" s="70"/>
      <c r="H4" s="70"/>
      <c r="I4" s="71"/>
    </row>
    <row r="5" spans="1:9" ht="13.5" customHeight="1" x14ac:dyDescent="0.25">
      <c r="A5" s="210" t="s">
        <v>5</v>
      </c>
      <c r="B5" s="211"/>
      <c r="C5" s="211"/>
      <c r="D5" s="212"/>
      <c r="E5" s="211" t="s">
        <v>0</v>
      </c>
      <c r="F5" s="216" t="s">
        <v>9</v>
      </c>
      <c r="G5" s="218" t="s">
        <v>10</v>
      </c>
      <c r="H5" s="220" t="s">
        <v>1</v>
      </c>
      <c r="I5" s="222" t="s">
        <v>2</v>
      </c>
    </row>
    <row r="6" spans="1:9" ht="13.5" customHeight="1" x14ac:dyDescent="0.25">
      <c r="A6" s="213"/>
      <c r="B6" s="214"/>
      <c r="C6" s="214"/>
      <c r="D6" s="215"/>
      <c r="E6" s="214"/>
      <c r="F6" s="217"/>
      <c r="G6" s="219"/>
      <c r="H6" s="221"/>
      <c r="I6" s="223"/>
    </row>
    <row r="7" spans="1:9" ht="25.05" customHeight="1" x14ac:dyDescent="0.25">
      <c r="A7" s="224" t="s">
        <v>15</v>
      </c>
      <c r="B7" s="225"/>
      <c r="C7" s="74"/>
      <c r="D7" s="75"/>
      <c r="E7" s="76" t="s">
        <v>17</v>
      </c>
      <c r="F7" s="77">
        <v>0.7</v>
      </c>
      <c r="G7" s="78">
        <v>21600</v>
      </c>
      <c r="H7" s="78">
        <f>F7*G7</f>
        <v>15119.999999999998</v>
      </c>
      <c r="I7" s="79"/>
    </row>
    <row r="8" spans="1:9" ht="25.05" customHeight="1" x14ac:dyDescent="0.25">
      <c r="A8" s="226" t="s">
        <v>50</v>
      </c>
      <c r="B8" s="227"/>
      <c r="C8" s="80"/>
      <c r="D8" s="81"/>
      <c r="E8" s="76" t="s">
        <v>17</v>
      </c>
      <c r="F8" s="77">
        <v>2.2000000000000002</v>
      </c>
      <c r="G8" s="78">
        <v>21600</v>
      </c>
      <c r="H8" s="78">
        <f>F8*G8</f>
        <v>47520.000000000007</v>
      </c>
      <c r="I8" s="79"/>
    </row>
    <row r="9" spans="1:9" ht="25.05" customHeight="1" x14ac:dyDescent="0.25">
      <c r="A9" s="226" t="s">
        <v>16</v>
      </c>
      <c r="B9" s="227"/>
      <c r="C9" s="80"/>
      <c r="D9" s="81"/>
      <c r="E9" s="76" t="s">
        <v>17</v>
      </c>
      <c r="F9" s="77">
        <v>0.9</v>
      </c>
      <c r="G9" s="78">
        <v>14700</v>
      </c>
      <c r="H9" s="78">
        <f>F9*G9</f>
        <v>13230</v>
      </c>
      <c r="I9" s="82"/>
    </row>
    <row r="10" spans="1:9" ht="25.05" customHeight="1" x14ac:dyDescent="0.25">
      <c r="A10" s="88" t="s">
        <v>55</v>
      </c>
      <c r="B10" s="81"/>
      <c r="C10" s="89"/>
      <c r="D10" s="90"/>
      <c r="E10" s="91"/>
      <c r="F10" s="92"/>
      <c r="G10" s="93"/>
      <c r="H10" s="86">
        <f>SUM(H7:H9)</f>
        <v>75870</v>
      </c>
      <c r="I10" s="82"/>
    </row>
    <row r="11" spans="1:9" ht="25.05" customHeight="1" x14ac:dyDescent="0.25">
      <c r="A11" s="226" t="s">
        <v>52</v>
      </c>
      <c r="B11" s="228"/>
      <c r="C11" s="83"/>
      <c r="D11" s="81"/>
      <c r="E11" s="84" t="s">
        <v>53</v>
      </c>
      <c r="F11" s="85">
        <v>13</v>
      </c>
      <c r="G11" s="86"/>
      <c r="H11" s="108">
        <f>H10*0.13</f>
        <v>9863.1</v>
      </c>
      <c r="I11" s="87" t="s">
        <v>54</v>
      </c>
    </row>
    <row r="12" spans="1:9" ht="25.05" customHeight="1" x14ac:dyDescent="0.25">
      <c r="A12" s="88"/>
      <c r="B12" s="81"/>
      <c r="C12" s="89"/>
      <c r="D12" s="90"/>
      <c r="E12" s="91"/>
      <c r="F12" s="92"/>
      <c r="G12" s="93"/>
      <c r="H12" s="86"/>
      <c r="I12" s="82"/>
    </row>
    <row r="13" spans="1:9" ht="25.05" customHeight="1" x14ac:dyDescent="0.25">
      <c r="A13" s="88"/>
      <c r="B13" s="94"/>
      <c r="C13" s="95"/>
      <c r="D13" s="96"/>
      <c r="E13" s="97"/>
      <c r="F13" s="98"/>
      <c r="G13" s="99"/>
      <c r="H13" s="100"/>
      <c r="I13" s="82"/>
    </row>
    <row r="14" spans="1:9" ht="25.05" customHeight="1" x14ac:dyDescent="0.25">
      <c r="A14" s="88"/>
      <c r="B14" s="81"/>
      <c r="C14" s="74"/>
      <c r="D14" s="75"/>
      <c r="E14" s="101"/>
      <c r="F14" s="102"/>
      <c r="G14" s="103"/>
      <c r="H14" s="86"/>
      <c r="I14" s="82"/>
    </row>
    <row r="15" spans="1:9" ht="25.05" customHeight="1" x14ac:dyDescent="0.25">
      <c r="A15" s="88"/>
      <c r="B15" s="81"/>
      <c r="C15" s="83"/>
      <c r="D15" s="81"/>
      <c r="E15" s="104"/>
      <c r="F15" s="105"/>
      <c r="G15" s="86"/>
      <c r="H15" s="86"/>
      <c r="I15" s="82"/>
    </row>
    <row r="16" spans="1:9" ht="25.05" customHeight="1" x14ac:dyDescent="0.25">
      <c r="A16" s="88"/>
      <c r="B16" s="81"/>
      <c r="C16" s="83"/>
      <c r="D16" s="81"/>
      <c r="E16" s="104"/>
      <c r="F16" s="105"/>
      <c r="G16" s="86"/>
      <c r="H16" s="86"/>
      <c r="I16" s="82"/>
    </row>
    <row r="17" spans="1:9" ht="25.05" customHeight="1" x14ac:dyDescent="0.25">
      <c r="A17" s="88"/>
      <c r="B17" s="81"/>
      <c r="C17" s="83"/>
      <c r="D17" s="81"/>
      <c r="E17" s="104"/>
      <c r="F17" s="105"/>
      <c r="G17" s="86"/>
      <c r="H17" s="86"/>
      <c r="I17" s="82"/>
    </row>
    <row r="18" spans="1:9" ht="25.05" customHeight="1" x14ac:dyDescent="0.25">
      <c r="A18" s="88"/>
      <c r="B18" s="81"/>
      <c r="C18" s="83"/>
      <c r="D18" s="81"/>
      <c r="E18" s="104"/>
      <c r="F18" s="106"/>
      <c r="G18" s="86"/>
      <c r="H18" s="86"/>
      <c r="I18" s="82"/>
    </row>
    <row r="19" spans="1:9" ht="25.05" customHeight="1" x14ac:dyDescent="0.25">
      <c r="A19" s="88"/>
      <c r="B19" s="75"/>
      <c r="C19" s="74"/>
      <c r="D19" s="81"/>
      <c r="E19" s="104"/>
      <c r="F19" s="106"/>
      <c r="G19" s="86"/>
      <c r="H19" s="86"/>
      <c r="I19" s="82"/>
    </row>
    <row r="20" spans="1:9" ht="25.05" customHeight="1" x14ac:dyDescent="0.25">
      <c r="A20" s="88"/>
      <c r="B20" s="81"/>
      <c r="C20" s="83"/>
      <c r="D20" s="81"/>
      <c r="E20" s="104"/>
      <c r="F20" s="106"/>
      <c r="G20" s="86"/>
      <c r="H20" s="86"/>
      <c r="I20" s="82"/>
    </row>
    <row r="21" spans="1:9" ht="25.05" customHeight="1" x14ac:dyDescent="0.25">
      <c r="A21" s="107" t="s">
        <v>25</v>
      </c>
      <c r="B21" s="81"/>
      <c r="C21" s="83"/>
      <c r="D21" s="81"/>
      <c r="E21" s="104"/>
      <c r="F21" s="106"/>
      <c r="G21" s="86"/>
      <c r="H21" s="108" t="s">
        <v>22</v>
      </c>
      <c r="I21" s="82"/>
    </row>
    <row r="22" spans="1:9" ht="28.5" customHeight="1" thickBot="1" x14ac:dyDescent="0.3">
      <c r="A22" s="229" t="s">
        <v>56</v>
      </c>
      <c r="B22" s="230"/>
      <c r="C22" s="109"/>
      <c r="D22" s="110"/>
      <c r="E22" s="111"/>
      <c r="F22" s="112"/>
      <c r="G22" s="113"/>
      <c r="H22" s="114">
        <f>H7+H8+H9+H11</f>
        <v>85733.1</v>
      </c>
      <c r="I22" s="115"/>
    </row>
    <row r="23" spans="1:9" ht="20.2" customHeight="1" x14ac:dyDescent="0.3">
      <c r="A23" s="36"/>
      <c r="B23" s="36"/>
      <c r="C23" s="36"/>
      <c r="D23" s="36"/>
      <c r="E23" s="36"/>
      <c r="F23" s="36"/>
      <c r="G23" s="36"/>
      <c r="H23" s="36"/>
      <c r="I23" s="117"/>
    </row>
    <row r="24" spans="1:9" ht="27.75" customHeight="1" x14ac:dyDescent="0.25">
      <c r="A24" s="116" t="s">
        <v>13</v>
      </c>
      <c r="B24" s="70"/>
      <c r="C24" s="70"/>
      <c r="D24" s="231" t="s">
        <v>59</v>
      </c>
      <c r="E24" s="231"/>
      <c r="F24" s="231"/>
      <c r="G24" s="231"/>
      <c r="H24" s="70"/>
      <c r="I24" s="63" t="s">
        <v>14</v>
      </c>
    </row>
    <row r="25" spans="1:9" ht="23.25" customHeight="1" x14ac:dyDescent="0.25">
      <c r="A25" s="64" t="s">
        <v>41</v>
      </c>
      <c r="B25" s="65">
        <f>H45</f>
        <v>154098.75</v>
      </c>
      <c r="C25" s="66" t="s">
        <v>40</v>
      </c>
      <c r="D25" s="209" t="s">
        <v>84</v>
      </c>
      <c r="E25" s="209"/>
      <c r="F25" s="209"/>
      <c r="G25" s="209"/>
      <c r="H25" s="67"/>
      <c r="I25" s="68"/>
    </row>
    <row r="26" spans="1:9" ht="27.75" customHeight="1" x14ac:dyDescent="0.25">
      <c r="A26" s="69"/>
      <c r="B26" s="70"/>
      <c r="C26" s="70"/>
      <c r="D26" s="70"/>
      <c r="E26" s="70"/>
      <c r="F26" s="70"/>
      <c r="G26" s="70"/>
      <c r="H26" s="70"/>
      <c r="I26" s="71"/>
    </row>
    <row r="27" spans="1:9" ht="13.5" customHeight="1" thickBot="1" x14ac:dyDescent="0.3">
      <c r="A27" s="72"/>
      <c r="B27" s="70"/>
      <c r="C27" s="70"/>
      <c r="D27" s="70"/>
      <c r="E27" s="73"/>
      <c r="F27" s="70"/>
      <c r="G27" s="70"/>
      <c r="H27" s="70"/>
      <c r="I27" s="71"/>
    </row>
    <row r="28" spans="1:9" ht="13.5" customHeight="1" x14ac:dyDescent="0.25">
      <c r="A28" s="210" t="s">
        <v>5</v>
      </c>
      <c r="B28" s="211"/>
      <c r="C28" s="211"/>
      <c r="D28" s="212"/>
      <c r="E28" s="211" t="s">
        <v>0</v>
      </c>
      <c r="F28" s="216" t="s">
        <v>9</v>
      </c>
      <c r="G28" s="218" t="s">
        <v>10</v>
      </c>
      <c r="H28" s="220" t="s">
        <v>1</v>
      </c>
      <c r="I28" s="222" t="s">
        <v>2</v>
      </c>
    </row>
    <row r="29" spans="1:9" ht="13.5" customHeight="1" x14ac:dyDescent="0.25">
      <c r="A29" s="213"/>
      <c r="B29" s="214"/>
      <c r="C29" s="214"/>
      <c r="D29" s="215"/>
      <c r="E29" s="214"/>
      <c r="F29" s="217"/>
      <c r="G29" s="219"/>
      <c r="H29" s="221"/>
      <c r="I29" s="223"/>
    </row>
    <row r="30" spans="1:9" ht="25.05" customHeight="1" x14ac:dyDescent="0.25">
      <c r="A30" s="224" t="s">
        <v>15</v>
      </c>
      <c r="B30" s="225"/>
      <c r="C30" s="74"/>
      <c r="D30" s="75"/>
      <c r="E30" s="76" t="s">
        <v>17</v>
      </c>
      <c r="F30" s="77">
        <v>1.25</v>
      </c>
      <c r="G30" s="78">
        <v>21600</v>
      </c>
      <c r="H30" s="78">
        <f>F30*G30</f>
        <v>27000</v>
      </c>
      <c r="I30" s="79"/>
    </row>
    <row r="31" spans="1:9" ht="25.05" customHeight="1" x14ac:dyDescent="0.25">
      <c r="A31" s="226" t="s">
        <v>50</v>
      </c>
      <c r="B31" s="227"/>
      <c r="C31" s="80"/>
      <c r="D31" s="81"/>
      <c r="E31" s="76" t="s">
        <v>17</v>
      </c>
      <c r="F31" s="77">
        <v>3.5</v>
      </c>
      <c r="G31" s="78">
        <v>21600</v>
      </c>
      <c r="H31" s="78">
        <f>F31*G31</f>
        <v>75600</v>
      </c>
      <c r="I31" s="79"/>
    </row>
    <row r="32" spans="1:9" ht="25.05" customHeight="1" x14ac:dyDescent="0.25">
      <c r="A32" s="226" t="s">
        <v>16</v>
      </c>
      <c r="B32" s="227"/>
      <c r="C32" s="80"/>
      <c r="D32" s="81"/>
      <c r="E32" s="76" t="s">
        <v>17</v>
      </c>
      <c r="F32" s="77">
        <v>0.25</v>
      </c>
      <c r="G32" s="78">
        <v>14700</v>
      </c>
      <c r="H32" s="78">
        <f>F32*G32</f>
        <v>3675</v>
      </c>
      <c r="I32" s="82"/>
    </row>
    <row r="33" spans="1:9" ht="25.05" customHeight="1" x14ac:dyDescent="0.25">
      <c r="A33" s="88" t="s">
        <v>55</v>
      </c>
      <c r="B33" s="81"/>
      <c r="C33" s="89"/>
      <c r="D33" s="90"/>
      <c r="E33" s="91"/>
      <c r="F33" s="92"/>
      <c r="G33" s="93"/>
      <c r="H33" s="86">
        <f>SUM(H30:H32)</f>
        <v>106275</v>
      </c>
      <c r="I33" s="82"/>
    </row>
    <row r="34" spans="1:9" ht="25.05" customHeight="1" x14ac:dyDescent="0.25">
      <c r="A34" s="226" t="s">
        <v>52</v>
      </c>
      <c r="B34" s="228"/>
      <c r="C34" s="83"/>
      <c r="D34" s="81"/>
      <c r="E34" s="84" t="s">
        <v>53</v>
      </c>
      <c r="F34" s="85">
        <v>45</v>
      </c>
      <c r="G34" s="86"/>
      <c r="H34" s="108">
        <f>H33*0.45</f>
        <v>47823.75</v>
      </c>
      <c r="I34" s="87" t="s">
        <v>60</v>
      </c>
    </row>
    <row r="35" spans="1:9" ht="25.05" customHeight="1" x14ac:dyDescent="0.25">
      <c r="A35" s="88"/>
      <c r="B35" s="81"/>
      <c r="C35" s="89"/>
      <c r="D35" s="90"/>
      <c r="E35" s="91"/>
      <c r="F35" s="92"/>
      <c r="G35" s="93"/>
      <c r="H35" s="86"/>
      <c r="I35" s="82"/>
    </row>
    <row r="36" spans="1:9" ht="25.05" customHeight="1" x14ac:dyDescent="0.25">
      <c r="A36" s="88"/>
      <c r="B36" s="94"/>
      <c r="C36" s="95"/>
      <c r="D36" s="96"/>
      <c r="E36" s="97"/>
      <c r="F36" s="98"/>
      <c r="G36" s="99"/>
      <c r="H36" s="100"/>
      <c r="I36" s="82"/>
    </row>
    <row r="37" spans="1:9" ht="25.05" customHeight="1" x14ac:dyDescent="0.25">
      <c r="A37" s="88"/>
      <c r="B37" s="81"/>
      <c r="C37" s="74"/>
      <c r="D37" s="75"/>
      <c r="E37" s="101"/>
      <c r="F37" s="102"/>
      <c r="G37" s="103"/>
      <c r="H37" s="86"/>
      <c r="I37" s="82"/>
    </row>
    <row r="38" spans="1:9" ht="25.05" customHeight="1" x14ac:dyDescent="0.25">
      <c r="A38" s="88"/>
      <c r="B38" s="81"/>
      <c r="C38" s="83"/>
      <c r="D38" s="81"/>
      <c r="E38" s="104"/>
      <c r="F38" s="105"/>
      <c r="G38" s="86"/>
      <c r="H38" s="86"/>
      <c r="I38" s="82"/>
    </row>
    <row r="39" spans="1:9" ht="25.05" customHeight="1" x14ac:dyDescent="0.25">
      <c r="A39" s="88"/>
      <c r="B39" s="81"/>
      <c r="C39" s="83"/>
      <c r="D39" s="81"/>
      <c r="E39" s="104"/>
      <c r="F39" s="105"/>
      <c r="G39" s="86"/>
      <c r="H39" s="86"/>
      <c r="I39" s="82"/>
    </row>
    <row r="40" spans="1:9" ht="25.05" customHeight="1" x14ac:dyDescent="0.25">
      <c r="A40" s="88"/>
      <c r="B40" s="81"/>
      <c r="C40" s="83"/>
      <c r="D40" s="81"/>
      <c r="E40" s="104"/>
      <c r="F40" s="105"/>
      <c r="G40" s="86"/>
      <c r="H40" s="86"/>
      <c r="I40" s="82"/>
    </row>
    <row r="41" spans="1:9" ht="25.05" customHeight="1" x14ac:dyDescent="0.25">
      <c r="A41" s="88"/>
      <c r="B41" s="81"/>
      <c r="C41" s="83"/>
      <c r="D41" s="81"/>
      <c r="E41" s="104"/>
      <c r="F41" s="106"/>
      <c r="G41" s="86"/>
      <c r="H41" s="86"/>
      <c r="I41" s="82"/>
    </row>
    <row r="42" spans="1:9" ht="25.05" customHeight="1" x14ac:dyDescent="0.25">
      <c r="A42" s="88"/>
      <c r="B42" s="75"/>
      <c r="C42" s="74"/>
      <c r="D42" s="81"/>
      <c r="E42" s="104"/>
      <c r="F42" s="106"/>
      <c r="G42" s="86"/>
      <c r="H42" s="86"/>
      <c r="I42" s="82"/>
    </row>
    <row r="43" spans="1:9" ht="25.05" customHeight="1" x14ac:dyDescent="0.25">
      <c r="A43" s="88"/>
      <c r="B43" s="81"/>
      <c r="C43" s="83"/>
      <c r="D43" s="81"/>
      <c r="E43" s="104"/>
      <c r="F43" s="106"/>
      <c r="G43" s="86"/>
      <c r="H43" s="86"/>
      <c r="I43" s="82"/>
    </row>
    <row r="44" spans="1:9" ht="25.05" customHeight="1" x14ac:dyDescent="0.25">
      <c r="A44" s="107" t="s">
        <v>25</v>
      </c>
      <c r="B44" s="81"/>
      <c r="C44" s="83"/>
      <c r="D44" s="81"/>
      <c r="E44" s="104"/>
      <c r="F44" s="106"/>
      <c r="G44" s="86"/>
      <c r="H44" s="108" t="s">
        <v>22</v>
      </c>
      <c r="I44" s="82"/>
    </row>
    <row r="45" spans="1:9" ht="28.5" customHeight="1" thickBot="1" x14ac:dyDescent="0.3">
      <c r="A45" s="229" t="s">
        <v>56</v>
      </c>
      <c r="B45" s="230"/>
      <c r="C45" s="109"/>
      <c r="D45" s="110"/>
      <c r="E45" s="111"/>
      <c r="F45" s="112"/>
      <c r="G45" s="113"/>
      <c r="H45" s="114">
        <f>H30+H31+H32+H34</f>
        <v>154098.75</v>
      </c>
      <c r="I45" s="115"/>
    </row>
    <row r="46" spans="1:9" ht="20.2" customHeight="1" x14ac:dyDescent="0.3">
      <c r="I46" s="20"/>
    </row>
    <row r="47" spans="1:9" ht="27.75" customHeight="1" thickBot="1" x14ac:dyDescent="0.3"/>
    <row r="48" spans="1:9" ht="34.5" customHeight="1" x14ac:dyDescent="0.25">
      <c r="A48" s="35" t="s">
        <v>13</v>
      </c>
      <c r="B48" s="36"/>
      <c r="C48" s="36"/>
      <c r="D48" s="232" t="s">
        <v>82</v>
      </c>
      <c r="E48" s="232"/>
      <c r="F48" s="232"/>
      <c r="G48" s="232"/>
      <c r="H48" s="36"/>
      <c r="I48" s="59" t="s">
        <v>18</v>
      </c>
    </row>
    <row r="49" spans="1:11" ht="24" customHeight="1" x14ac:dyDescent="0.25">
      <c r="A49" s="55" t="s">
        <v>41</v>
      </c>
      <c r="B49" s="56" t="str">
        <f>H69</f>
        <v>　</v>
      </c>
      <c r="C49" s="54" t="s">
        <v>40</v>
      </c>
      <c r="D49" s="233"/>
      <c r="E49" s="233"/>
      <c r="F49" s="233"/>
      <c r="G49" s="233"/>
      <c r="H49" s="57"/>
      <c r="I49" s="58"/>
    </row>
    <row r="50" spans="1:11" ht="20.25" customHeight="1" x14ac:dyDescent="0.25">
      <c r="A50" s="45"/>
      <c r="I50" s="37"/>
    </row>
    <row r="51" spans="1:11" ht="13.5" customHeight="1" thickBot="1" x14ac:dyDescent="0.3">
      <c r="A51" s="46"/>
      <c r="E51" s="41"/>
      <c r="I51" s="37"/>
    </row>
    <row r="52" spans="1:11" ht="13.5" customHeight="1" x14ac:dyDescent="0.25">
      <c r="A52" s="234" t="s">
        <v>5</v>
      </c>
      <c r="B52" s="235"/>
      <c r="C52" s="235"/>
      <c r="D52" s="236"/>
      <c r="E52" s="240" t="s">
        <v>0</v>
      </c>
      <c r="F52" s="242" t="s">
        <v>9</v>
      </c>
      <c r="G52" s="244" t="s">
        <v>10</v>
      </c>
      <c r="H52" s="246" t="s">
        <v>1</v>
      </c>
      <c r="I52" s="248" t="s">
        <v>2</v>
      </c>
    </row>
    <row r="53" spans="1:11" ht="13.5" customHeight="1" x14ac:dyDescent="0.25">
      <c r="A53" s="237"/>
      <c r="B53" s="238"/>
      <c r="C53" s="238"/>
      <c r="D53" s="239"/>
      <c r="E53" s="241"/>
      <c r="F53" s="243"/>
      <c r="G53" s="245"/>
      <c r="H53" s="247"/>
      <c r="I53" s="249"/>
    </row>
    <row r="54" spans="1:11" ht="25.5" customHeight="1" x14ac:dyDescent="0.25">
      <c r="A54" s="250" t="s">
        <v>57</v>
      </c>
      <c r="B54" s="251"/>
      <c r="C54" s="121" t="s">
        <v>58</v>
      </c>
      <c r="D54" s="40" t="s">
        <v>61</v>
      </c>
      <c r="E54" s="27" t="s">
        <v>30</v>
      </c>
      <c r="F54" s="32">
        <v>1</v>
      </c>
      <c r="G54" s="129">
        <v>5600</v>
      </c>
      <c r="H54" s="129">
        <f t="shared" ref="H54:H60" si="0">F54*G54</f>
        <v>5600</v>
      </c>
      <c r="I54" s="130" t="s">
        <v>22</v>
      </c>
    </row>
    <row r="55" spans="1:11" ht="25.5" customHeight="1" x14ac:dyDescent="0.25">
      <c r="A55" s="252" t="s">
        <v>57</v>
      </c>
      <c r="B55" s="253"/>
      <c r="C55" s="122" t="s">
        <v>58</v>
      </c>
      <c r="D55" s="40" t="s">
        <v>62</v>
      </c>
      <c r="E55" s="27" t="s">
        <v>30</v>
      </c>
      <c r="F55" s="32">
        <v>1</v>
      </c>
      <c r="G55" s="131">
        <v>6100</v>
      </c>
      <c r="H55" s="131">
        <f>F55*G55</f>
        <v>6100</v>
      </c>
      <c r="I55" s="132"/>
    </row>
    <row r="56" spans="1:11" ht="25.5" customHeight="1" x14ac:dyDescent="0.25">
      <c r="A56" s="254" t="s">
        <v>63</v>
      </c>
      <c r="B56" s="255"/>
      <c r="C56" s="128" t="s">
        <v>66</v>
      </c>
      <c r="D56" s="40" t="s">
        <v>64</v>
      </c>
      <c r="E56" s="27" t="s">
        <v>78</v>
      </c>
      <c r="F56" s="32">
        <v>1</v>
      </c>
      <c r="G56" s="28">
        <v>3370</v>
      </c>
      <c r="H56" s="28">
        <v>3370</v>
      </c>
      <c r="I56" s="52"/>
    </row>
    <row r="57" spans="1:11" ht="25.05" customHeight="1" x14ac:dyDescent="0.25">
      <c r="A57" s="256" t="s">
        <v>65</v>
      </c>
      <c r="B57" s="257"/>
      <c r="C57" s="122" t="s">
        <v>66</v>
      </c>
      <c r="D57" s="40" t="s">
        <v>64</v>
      </c>
      <c r="E57" s="27" t="s">
        <v>78</v>
      </c>
      <c r="F57" s="32">
        <v>1</v>
      </c>
      <c r="G57" s="28">
        <v>2000</v>
      </c>
      <c r="H57" s="28">
        <f>F57*G57</f>
        <v>2000</v>
      </c>
      <c r="I57" s="52" t="s">
        <v>22</v>
      </c>
    </row>
    <row r="58" spans="1:11" ht="25.05" customHeight="1" x14ac:dyDescent="0.25">
      <c r="A58" s="252" t="s">
        <v>67</v>
      </c>
      <c r="B58" s="255"/>
      <c r="C58" s="123" t="s">
        <v>19</v>
      </c>
      <c r="D58" s="120" t="s">
        <v>68</v>
      </c>
      <c r="E58" s="27" t="s">
        <v>78</v>
      </c>
      <c r="F58" s="32">
        <v>1</v>
      </c>
      <c r="G58" s="29">
        <v>680</v>
      </c>
      <c r="H58" s="28">
        <f>F58*G58</f>
        <v>680</v>
      </c>
      <c r="I58" s="118" t="s">
        <v>69</v>
      </c>
      <c r="K58" s="53" t="s">
        <v>39</v>
      </c>
    </row>
    <row r="59" spans="1:11" ht="25.05" customHeight="1" x14ac:dyDescent="0.25">
      <c r="A59" s="252" t="s">
        <v>70</v>
      </c>
      <c r="B59" s="255"/>
      <c r="C59" s="124" t="s">
        <v>71</v>
      </c>
      <c r="D59" s="119" t="s">
        <v>72</v>
      </c>
      <c r="E59" s="27" t="s">
        <v>78</v>
      </c>
      <c r="F59" s="32">
        <v>1</v>
      </c>
      <c r="G59" s="28">
        <v>4000</v>
      </c>
      <c r="H59" s="28">
        <f t="shared" si="0"/>
        <v>4000</v>
      </c>
      <c r="I59" s="52" t="s">
        <v>22</v>
      </c>
    </row>
    <row r="60" spans="1:11" ht="25.05" customHeight="1" x14ac:dyDescent="0.25">
      <c r="A60" s="252" t="s">
        <v>73</v>
      </c>
      <c r="B60" s="255"/>
      <c r="C60" s="124" t="s">
        <v>74</v>
      </c>
      <c r="D60" s="119" t="s">
        <v>75</v>
      </c>
      <c r="E60" s="27" t="s">
        <v>77</v>
      </c>
      <c r="F60" s="32">
        <v>1</v>
      </c>
      <c r="G60" s="29">
        <v>2200</v>
      </c>
      <c r="H60" s="28">
        <f t="shared" si="0"/>
        <v>2200</v>
      </c>
      <c r="I60" s="118" t="s">
        <v>76</v>
      </c>
    </row>
    <row r="61" spans="1:11" ht="25.05" customHeight="1" x14ac:dyDescent="0.25">
      <c r="A61" s="252" t="s">
        <v>20</v>
      </c>
      <c r="B61" s="255"/>
      <c r="C61" s="124" t="s">
        <v>33</v>
      </c>
      <c r="D61" s="44" t="s">
        <v>34</v>
      </c>
      <c r="E61" s="27" t="s">
        <v>11</v>
      </c>
      <c r="F61" s="32">
        <v>8</v>
      </c>
      <c r="G61" s="29">
        <v>109</v>
      </c>
      <c r="H61" s="28">
        <f>F61*G61</f>
        <v>872</v>
      </c>
      <c r="I61" s="52"/>
    </row>
    <row r="62" spans="1:11" ht="25.05" customHeight="1" x14ac:dyDescent="0.25">
      <c r="A62" s="252" t="s">
        <v>27</v>
      </c>
      <c r="B62" s="255"/>
      <c r="C62" s="124" t="s">
        <v>33</v>
      </c>
      <c r="D62" s="44" t="s">
        <v>35</v>
      </c>
      <c r="E62" s="27" t="s">
        <v>31</v>
      </c>
      <c r="F62" s="32">
        <v>6</v>
      </c>
      <c r="G62" s="29">
        <v>130</v>
      </c>
      <c r="H62" s="28">
        <f>F62*G62</f>
        <v>780</v>
      </c>
      <c r="I62" s="52"/>
    </row>
    <row r="63" spans="1:11" ht="25.05" customHeight="1" x14ac:dyDescent="0.25">
      <c r="I63" s="52" t="s">
        <v>22</v>
      </c>
      <c r="J63" s="39"/>
    </row>
    <row r="64" spans="1:11" ht="25.05" customHeight="1" x14ac:dyDescent="0.25">
      <c r="I64" s="52" t="s">
        <v>22</v>
      </c>
    </row>
    <row r="65" spans="1:9" ht="26.25" customHeight="1" x14ac:dyDescent="0.25">
      <c r="A65" s="252" t="s">
        <v>22</v>
      </c>
      <c r="B65" s="255"/>
      <c r="C65" s="125"/>
      <c r="D65" s="31"/>
      <c r="E65" s="7" t="s">
        <v>22</v>
      </c>
      <c r="F65" s="33" t="s">
        <v>22</v>
      </c>
      <c r="G65" s="29" t="s">
        <v>22</v>
      </c>
      <c r="H65" s="29" t="s">
        <v>22</v>
      </c>
      <c r="I65" s="34"/>
    </row>
    <row r="66" spans="1:9" ht="25.05" customHeight="1" x14ac:dyDescent="0.25">
      <c r="A66" s="38"/>
      <c r="B66" s="6"/>
      <c r="C66" s="125"/>
      <c r="D66" s="31"/>
      <c r="E66" s="7"/>
      <c r="F66" s="8"/>
      <c r="G66" s="9"/>
      <c r="H66" s="9"/>
      <c r="I66" s="21"/>
    </row>
    <row r="67" spans="1:9" ht="25.05" customHeight="1" x14ac:dyDescent="0.25">
      <c r="A67" s="38"/>
      <c r="B67" s="6"/>
      <c r="C67" s="126"/>
      <c r="D67" s="6"/>
      <c r="E67" s="7"/>
      <c r="F67" s="8"/>
      <c r="G67" s="9"/>
      <c r="H67" s="9"/>
      <c r="I67" s="21"/>
    </row>
    <row r="68" spans="1:9" ht="25.05" customHeight="1" x14ac:dyDescent="0.25">
      <c r="A68" s="43"/>
      <c r="B68" s="6"/>
      <c r="C68" s="126"/>
      <c r="D68" s="6"/>
      <c r="E68" s="7"/>
      <c r="F68" s="8"/>
      <c r="G68" s="9"/>
      <c r="H68" s="29"/>
      <c r="I68" s="21"/>
    </row>
    <row r="69" spans="1:9" ht="25.05" customHeight="1" thickBot="1" x14ac:dyDescent="0.3">
      <c r="A69" s="258" t="s">
        <v>21</v>
      </c>
      <c r="B69" s="259"/>
      <c r="C69" s="127"/>
      <c r="D69" s="22"/>
      <c r="E69" s="23"/>
      <c r="F69" s="24"/>
      <c r="G69" s="25"/>
      <c r="H69" s="30" t="s">
        <v>22</v>
      </c>
      <c r="I69" s="26"/>
    </row>
    <row r="70" spans="1:9" ht="13.5" customHeight="1" x14ac:dyDescent="0.3">
      <c r="I70" s="20"/>
    </row>
  </sheetData>
  <mergeCells count="45">
    <mergeCell ref="A57:B57"/>
    <mergeCell ref="A69:B69"/>
    <mergeCell ref="A58:B58"/>
    <mergeCell ref="A59:B59"/>
    <mergeCell ref="A60:B60"/>
    <mergeCell ref="A61:B61"/>
    <mergeCell ref="A62:B62"/>
    <mergeCell ref="A65:B65"/>
    <mergeCell ref="H52:H53"/>
    <mergeCell ref="I52:I53"/>
    <mergeCell ref="A54:B54"/>
    <mergeCell ref="A55:B55"/>
    <mergeCell ref="A56:B56"/>
    <mergeCell ref="A34:B34"/>
    <mergeCell ref="A45:B45"/>
    <mergeCell ref="D48:G48"/>
    <mergeCell ref="D49:G49"/>
    <mergeCell ref="A52:D53"/>
    <mergeCell ref="E52:E53"/>
    <mergeCell ref="F52:F53"/>
    <mergeCell ref="G52:G53"/>
    <mergeCell ref="H28:H29"/>
    <mergeCell ref="I28:I29"/>
    <mergeCell ref="A30:B30"/>
    <mergeCell ref="A31:B31"/>
    <mergeCell ref="A32:B32"/>
    <mergeCell ref="A11:B11"/>
    <mergeCell ref="A22:B22"/>
    <mergeCell ref="D24:G24"/>
    <mergeCell ref="D25:G25"/>
    <mergeCell ref="A28:D29"/>
    <mergeCell ref="E28:E29"/>
    <mergeCell ref="F28:F29"/>
    <mergeCell ref="G28:G29"/>
    <mergeCell ref="H5:H6"/>
    <mergeCell ref="I5:I6"/>
    <mergeCell ref="A7:B7"/>
    <mergeCell ref="A8:B8"/>
    <mergeCell ref="A9:B9"/>
    <mergeCell ref="D1:G1"/>
    <mergeCell ref="D2:G2"/>
    <mergeCell ref="A5:D6"/>
    <mergeCell ref="E5:E6"/>
    <mergeCell ref="F5:F6"/>
    <mergeCell ref="G5:G6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rowBreaks count="1" manualBreakCount="1">
    <brk id="4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2"/>
  <sheetViews>
    <sheetView tabSelected="1" topLeftCell="A4" zoomScale="85" zoomScaleNormal="82" zoomScaleSheetLayoutView="82" workbookViewId="0">
      <selection activeCell="N12" sqref="N12"/>
    </sheetView>
  </sheetViews>
  <sheetFormatPr defaultColWidth="9" defaultRowHeight="12.75" x14ac:dyDescent="0.25"/>
  <cols>
    <col min="1" max="1" width="21.59765625" style="13" customWidth="1"/>
    <col min="2" max="2" width="27" style="13" customWidth="1"/>
    <col min="3" max="3" width="23.73046875" style="13" customWidth="1"/>
    <col min="4" max="4" width="33.9296875" style="13" customWidth="1"/>
    <col min="5" max="5" width="13.33203125" style="13" customWidth="1"/>
    <col min="6" max="16384" width="9" style="13"/>
  </cols>
  <sheetData>
    <row r="1" spans="1:9" s="11" customFormat="1" ht="45" customHeight="1" x14ac:dyDescent="0.75">
      <c r="A1" s="10"/>
      <c r="D1" s="260" t="s">
        <v>148</v>
      </c>
      <c r="E1" s="261"/>
    </row>
    <row r="2" spans="1:9" ht="5.25" hidden="1" customHeight="1" x14ac:dyDescent="0.25">
      <c r="A2" s="12"/>
      <c r="D2" s="13" t="s">
        <v>29</v>
      </c>
    </row>
    <row r="3" spans="1:9" s="10" customFormat="1" ht="25.05" customHeight="1" thickBot="1" x14ac:dyDescent="0.4">
      <c r="A3" s="264" t="s">
        <v>38</v>
      </c>
      <c r="B3" s="264"/>
      <c r="C3" s="264"/>
    </row>
    <row r="4" spans="1:9" s="11" customFormat="1" ht="40.049999999999997" customHeight="1" thickBot="1" x14ac:dyDescent="0.8">
      <c r="A4" s="266" t="s">
        <v>45</v>
      </c>
      <c r="B4" s="267"/>
      <c r="C4" s="267"/>
      <c r="D4" s="268"/>
    </row>
    <row r="5" spans="1:9" s="15" customFormat="1" ht="25.05" customHeight="1" x14ac:dyDescent="0.35">
      <c r="A5" s="14"/>
      <c r="B5" s="60" t="s">
        <v>46</v>
      </c>
      <c r="C5" s="60"/>
      <c r="D5" s="51"/>
    </row>
    <row r="6" spans="1:9" s="11" customFormat="1" ht="40.049999999999997" customHeight="1" x14ac:dyDescent="0.75"/>
    <row r="7" spans="1:9" s="10" customFormat="1" ht="18" customHeight="1" x14ac:dyDescent="0.3">
      <c r="A7" s="10" t="s">
        <v>6</v>
      </c>
      <c r="B7" s="265"/>
      <c r="C7" s="265"/>
      <c r="D7" s="265"/>
      <c r="I7" s="42"/>
    </row>
    <row r="8" spans="1:9" s="16" customFormat="1" ht="25.05" customHeight="1" x14ac:dyDescent="0.45">
      <c r="B8" s="17"/>
      <c r="C8" s="17"/>
      <c r="D8" s="17"/>
    </row>
    <row r="9" spans="1:9" s="10" customFormat="1" ht="18" customHeight="1" x14ac:dyDescent="0.3">
      <c r="A9" s="10" t="s">
        <v>7</v>
      </c>
      <c r="B9" s="265" t="s">
        <v>47</v>
      </c>
      <c r="C9" s="265"/>
      <c r="D9" s="265"/>
    </row>
    <row r="10" spans="1:9" s="16" customFormat="1" ht="25.05" customHeight="1" x14ac:dyDescent="0.45"/>
    <row r="11" spans="1:9" s="10" customFormat="1" ht="18" customHeight="1" x14ac:dyDescent="0.3">
      <c r="A11" s="10" t="s">
        <v>3</v>
      </c>
      <c r="B11" s="265" t="s">
        <v>48</v>
      </c>
      <c r="C11" s="265"/>
      <c r="D11" s="265"/>
    </row>
    <row r="12" spans="1:9" s="16" customFormat="1" ht="25.05" customHeight="1" x14ac:dyDescent="0.45">
      <c r="B12" s="17"/>
      <c r="C12" s="17"/>
      <c r="D12" s="17"/>
    </row>
    <row r="13" spans="1:9" s="10" customFormat="1" ht="18" customHeight="1" x14ac:dyDescent="0.3">
      <c r="A13" s="10" t="s">
        <v>42</v>
      </c>
      <c r="B13" s="262">
        <v>45199</v>
      </c>
      <c r="C13" s="263"/>
      <c r="D13" s="263"/>
    </row>
    <row r="14" spans="1:9" ht="25.05" customHeight="1" x14ac:dyDescent="0.4">
      <c r="A14" s="18"/>
    </row>
    <row r="15" spans="1:9" s="10" customFormat="1" ht="16.149999999999999" x14ac:dyDescent="0.3">
      <c r="A15" s="10" t="s">
        <v>4</v>
      </c>
    </row>
    <row r="16" spans="1:9" s="16" customFormat="1" ht="25.05" customHeight="1" x14ac:dyDescent="0.45"/>
    <row r="17" spans="4:5" s="19" customFormat="1" ht="25.05" customHeight="1" x14ac:dyDescent="0.4">
      <c r="D17" s="47" t="s">
        <v>43</v>
      </c>
      <c r="E17" s="48"/>
    </row>
    <row r="18" spans="4:5" s="10" customFormat="1" ht="20.2" customHeight="1" x14ac:dyDescent="0.3">
      <c r="D18" s="49" t="s">
        <v>37</v>
      </c>
      <c r="E18" s="49"/>
    </row>
    <row r="19" spans="4:5" s="10" customFormat="1" ht="20.2" customHeight="1" x14ac:dyDescent="0.3">
      <c r="D19" s="49" t="s">
        <v>44</v>
      </c>
      <c r="E19" s="49"/>
    </row>
    <row r="20" spans="4:5" s="10" customFormat="1" ht="27" customHeight="1" x14ac:dyDescent="0.3">
      <c r="D20" s="49" t="s">
        <v>36</v>
      </c>
      <c r="E20" s="50" t="s">
        <v>32</v>
      </c>
    </row>
    <row r="21" spans="4:5" s="10" customFormat="1" ht="20.2" customHeight="1" x14ac:dyDescent="0.3"/>
    <row r="76" spans="8:8" x14ac:dyDescent="0.25">
      <c r="H76" s="13">
        <v>528</v>
      </c>
    </row>
    <row r="77" spans="8:8" x14ac:dyDescent="0.25">
      <c r="H77" s="13">
        <v>438</v>
      </c>
    </row>
    <row r="78" spans="8:8" x14ac:dyDescent="0.25">
      <c r="H78" s="13">
        <v>393</v>
      </c>
    </row>
    <row r="79" spans="8:8" x14ac:dyDescent="0.25">
      <c r="H79" s="13">
        <v>350</v>
      </c>
    </row>
    <row r="80" spans="8:8" x14ac:dyDescent="0.25">
      <c r="H80" s="13">
        <v>0</v>
      </c>
    </row>
    <row r="90" spans="8:8" x14ac:dyDescent="0.25">
      <c r="H90" s="13">
        <v>4301</v>
      </c>
    </row>
    <row r="112" spans="8:8" x14ac:dyDescent="0.25">
      <c r="H112" s="13">
        <v>3609</v>
      </c>
    </row>
  </sheetData>
  <mergeCells count="7">
    <mergeCell ref="D1:E1"/>
    <mergeCell ref="B13:D13"/>
    <mergeCell ref="A3:C3"/>
    <mergeCell ref="B11:D11"/>
    <mergeCell ref="B9:D9"/>
    <mergeCell ref="B7:D7"/>
    <mergeCell ref="A4:D4"/>
  </mergeCells>
  <phoneticPr fontId="2"/>
  <printOptions horizontalCentered="1"/>
  <pageMargins left="1.1811023622047245" right="1.1811023622047245" top="1.5748031496062993" bottom="0" header="1.1023622047244095" footer="0.51181102362204722"/>
  <pageSetup paperSize="9" orientation="landscape" blackAndWhite="1" r:id="rId1"/>
  <headerFooter alignWithMargins="0">
    <oddHeader>&amp;C&amp;"HG丸ｺﾞｼｯｸM-PRO,ﾒﾃﾞｨｳﾑ"&amp;24御　　　見　　　積　　　書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5"/>
  <sheetViews>
    <sheetView topLeftCell="A4" zoomScale="87" zoomScaleNormal="87" workbookViewId="0">
      <selection activeCell="C19" sqref="C19"/>
    </sheetView>
  </sheetViews>
  <sheetFormatPr defaultColWidth="9" defaultRowHeight="12" x14ac:dyDescent="0.25"/>
  <cols>
    <col min="1" max="1" width="14.59765625" style="1" customWidth="1"/>
    <col min="2" max="2" width="21" style="1" customWidth="1"/>
    <col min="3" max="4" width="18.59765625" style="1" customWidth="1"/>
    <col min="5" max="5" width="9.59765625" style="2" customWidth="1"/>
    <col min="6" max="6" width="12.33203125" style="3" customWidth="1"/>
    <col min="7" max="7" width="14.06640625" style="4" customWidth="1"/>
    <col min="8" max="8" width="13.06640625" style="4" customWidth="1"/>
    <col min="9" max="9" width="22.9296875" style="5" customWidth="1"/>
    <col min="10" max="10" width="2.59765625" style="1" customWidth="1"/>
    <col min="11" max="16384" width="9" style="1"/>
  </cols>
  <sheetData>
    <row r="1" spans="1:9" ht="34.5" customHeight="1" x14ac:dyDescent="0.25">
      <c r="A1" s="142" t="s">
        <v>8</v>
      </c>
      <c r="B1" s="292" t="s">
        <v>85</v>
      </c>
      <c r="C1" s="293"/>
      <c r="D1" s="293"/>
      <c r="E1" s="293"/>
      <c r="F1" s="293"/>
      <c r="G1" s="293"/>
      <c r="H1" s="293"/>
      <c r="I1" s="143" t="s">
        <v>12</v>
      </c>
    </row>
    <row r="2" spans="1:9" ht="23.25" customHeight="1" x14ac:dyDescent="0.25">
      <c r="A2" s="144" t="s">
        <v>41</v>
      </c>
      <c r="B2" s="133">
        <f>H12</f>
        <v>5830016.6170000006</v>
      </c>
      <c r="C2" s="134" t="s">
        <v>40</v>
      </c>
      <c r="D2" s="287" t="s">
        <v>129</v>
      </c>
      <c r="E2" s="287"/>
      <c r="F2" s="287"/>
      <c r="G2" s="135"/>
      <c r="H2" s="135"/>
      <c r="I2" s="145"/>
    </row>
    <row r="3" spans="1:9" ht="13.5" customHeight="1" thickBot="1" x14ac:dyDescent="0.3">
      <c r="A3" s="146"/>
      <c r="B3" s="136"/>
      <c r="C3" s="136"/>
      <c r="D3" s="136"/>
      <c r="E3" s="137"/>
      <c r="F3" s="138"/>
      <c r="G3" s="139"/>
      <c r="H3" s="139"/>
      <c r="I3" s="147"/>
    </row>
    <row r="4" spans="1:9" ht="13.5" customHeight="1" x14ac:dyDescent="0.25">
      <c r="A4" s="275" t="s">
        <v>5</v>
      </c>
      <c r="B4" s="276"/>
      <c r="C4" s="276"/>
      <c r="D4" s="276"/>
      <c r="E4" s="288" t="s">
        <v>0</v>
      </c>
      <c r="F4" s="294" t="s">
        <v>9</v>
      </c>
      <c r="G4" s="296" t="s">
        <v>10</v>
      </c>
      <c r="H4" s="279" t="s">
        <v>23</v>
      </c>
      <c r="I4" s="273" t="s">
        <v>2</v>
      </c>
    </row>
    <row r="5" spans="1:9" ht="13.5" customHeight="1" x14ac:dyDescent="0.25">
      <c r="A5" s="277"/>
      <c r="B5" s="278"/>
      <c r="C5" s="278"/>
      <c r="D5" s="278"/>
      <c r="E5" s="289"/>
      <c r="F5" s="295"/>
      <c r="G5" s="297"/>
      <c r="H5" s="280"/>
      <c r="I5" s="274"/>
    </row>
    <row r="6" spans="1:9" ht="33.75" customHeight="1" x14ac:dyDescent="0.25">
      <c r="A6" s="187" t="s">
        <v>118</v>
      </c>
      <c r="B6" s="188"/>
      <c r="C6" s="290" t="s">
        <v>119</v>
      </c>
      <c r="D6" s="291"/>
      <c r="E6" s="168" t="s">
        <v>77</v>
      </c>
      <c r="F6" s="140">
        <v>165</v>
      </c>
      <c r="G6" s="169">
        <f>代価表1!$H$22*0.01</f>
        <v>826.27499999999998</v>
      </c>
      <c r="H6" s="141">
        <f t="shared" ref="H6:H11" si="0">F6*G6</f>
        <v>136335.375</v>
      </c>
      <c r="I6" s="148" t="s">
        <v>24</v>
      </c>
    </row>
    <row r="7" spans="1:9" ht="38.25" customHeight="1" x14ac:dyDescent="0.25">
      <c r="A7" s="283" t="s">
        <v>104</v>
      </c>
      <c r="B7" s="284"/>
      <c r="C7" s="281" t="s">
        <v>105</v>
      </c>
      <c r="D7" s="282"/>
      <c r="E7" s="186" t="s">
        <v>79</v>
      </c>
      <c r="F7" s="140">
        <v>216</v>
      </c>
      <c r="G7" s="182">
        <v>5650</v>
      </c>
      <c r="H7" s="141">
        <f t="shared" si="0"/>
        <v>1220400</v>
      </c>
      <c r="I7" s="148" t="s">
        <v>120</v>
      </c>
    </row>
    <row r="8" spans="1:9" ht="36.75" customHeight="1" x14ac:dyDescent="0.25">
      <c r="A8" s="165" t="s">
        <v>142</v>
      </c>
      <c r="B8" s="184"/>
      <c r="C8" s="271" t="s">
        <v>143</v>
      </c>
      <c r="D8" s="272"/>
      <c r="E8" s="168" t="s">
        <v>145</v>
      </c>
      <c r="F8" s="140">
        <v>180</v>
      </c>
      <c r="G8" s="169">
        <f>代価表2!$H$22*0.1</f>
        <v>12466</v>
      </c>
      <c r="H8" s="141">
        <f t="shared" si="0"/>
        <v>2243880</v>
      </c>
      <c r="I8" s="171" t="s">
        <v>28</v>
      </c>
    </row>
    <row r="9" spans="1:9" ht="34.5" customHeight="1" x14ac:dyDescent="0.25">
      <c r="A9" s="165" t="s">
        <v>80</v>
      </c>
      <c r="B9" s="184"/>
      <c r="C9" s="271" t="s">
        <v>81</v>
      </c>
      <c r="D9" s="272"/>
      <c r="E9" s="168" t="s">
        <v>83</v>
      </c>
      <c r="F9" s="140">
        <v>72</v>
      </c>
      <c r="G9" s="169">
        <f>代価表3!$H$22*0.01</f>
        <v>2494.7249999999999</v>
      </c>
      <c r="H9" s="141">
        <f t="shared" si="0"/>
        <v>179620.19999999998</v>
      </c>
      <c r="I9" s="171" t="s">
        <v>102</v>
      </c>
    </row>
    <row r="10" spans="1:9" ht="42.75" customHeight="1" x14ac:dyDescent="0.25">
      <c r="A10" s="285" t="s">
        <v>144</v>
      </c>
      <c r="B10" s="286"/>
      <c r="C10" s="183" t="s">
        <v>100</v>
      </c>
      <c r="D10" s="180" t="s">
        <v>99</v>
      </c>
      <c r="E10" s="168" t="s">
        <v>77</v>
      </c>
      <c r="F10" s="206">
        <v>260</v>
      </c>
      <c r="G10" s="156">
        <v>2780</v>
      </c>
      <c r="H10" s="155">
        <f t="shared" si="0"/>
        <v>722800</v>
      </c>
      <c r="I10" s="172" t="s">
        <v>147</v>
      </c>
    </row>
    <row r="11" spans="1:9" ht="33.75" customHeight="1" x14ac:dyDescent="0.25">
      <c r="A11" s="191" t="s">
        <v>106</v>
      </c>
      <c r="B11" s="192"/>
      <c r="C11" s="269" t="s">
        <v>122</v>
      </c>
      <c r="D11" s="270"/>
      <c r="E11" s="170" t="s">
        <v>30</v>
      </c>
      <c r="F11" s="207">
        <v>72</v>
      </c>
      <c r="G11" s="193">
        <f>代価表5!$H$19</f>
        <v>20323.839125000002</v>
      </c>
      <c r="H11" s="141">
        <f t="shared" si="0"/>
        <v>1463316.4170000001</v>
      </c>
      <c r="I11" s="171" t="s">
        <v>103</v>
      </c>
    </row>
    <row r="12" spans="1:9" ht="26.25" customHeight="1" thickBot="1" x14ac:dyDescent="0.3">
      <c r="A12" s="149"/>
      <c r="B12" s="154"/>
      <c r="C12" s="150"/>
      <c r="D12" s="154"/>
      <c r="E12" s="151"/>
      <c r="F12" s="152" t="s">
        <v>88</v>
      </c>
      <c r="G12" s="157" t="s">
        <v>87</v>
      </c>
      <c r="H12" s="158">
        <f>SUM(H7:H11)</f>
        <v>5830016.6170000006</v>
      </c>
      <c r="I12" s="153"/>
    </row>
    <row r="15" spans="1:9" ht="18.75" customHeight="1" x14ac:dyDescent="0.25">
      <c r="G15" s="159"/>
      <c r="H15" s="195" t="s">
        <v>133</v>
      </c>
      <c r="I15" s="160"/>
    </row>
    <row r="16" spans="1:9" x14ac:dyDescent="0.25">
      <c r="E16" s="202" t="s">
        <v>123</v>
      </c>
      <c r="F16" s="196" t="s">
        <v>124</v>
      </c>
      <c r="G16" s="197" t="s">
        <v>125</v>
      </c>
      <c r="H16" s="197" t="s">
        <v>126</v>
      </c>
      <c r="I16" s="200" t="s">
        <v>128</v>
      </c>
    </row>
    <row r="17" spans="3:9" x14ac:dyDescent="0.25">
      <c r="D17" s="53"/>
      <c r="E17" s="202">
        <v>1</v>
      </c>
      <c r="F17" s="196">
        <v>3</v>
      </c>
      <c r="G17" s="198">
        <v>1.5</v>
      </c>
      <c r="H17" s="197">
        <v>6</v>
      </c>
      <c r="I17" s="201">
        <f>F17*H17</f>
        <v>18</v>
      </c>
    </row>
    <row r="18" spans="3:9" x14ac:dyDescent="0.25">
      <c r="E18" s="202">
        <v>2</v>
      </c>
      <c r="F18" s="196">
        <v>3</v>
      </c>
      <c r="G18" s="198">
        <v>1.5</v>
      </c>
      <c r="H18" s="197">
        <v>6</v>
      </c>
      <c r="I18" s="201">
        <f t="shared" ref="I18:I28" si="1">F18*H18</f>
        <v>18</v>
      </c>
    </row>
    <row r="19" spans="3:9" x14ac:dyDescent="0.25">
      <c r="E19" s="202">
        <v>3</v>
      </c>
      <c r="F19" s="196">
        <v>3</v>
      </c>
      <c r="G19" s="198">
        <v>1.5</v>
      </c>
      <c r="H19" s="197">
        <v>6</v>
      </c>
      <c r="I19" s="201">
        <f t="shared" si="1"/>
        <v>18</v>
      </c>
    </row>
    <row r="20" spans="3:9" x14ac:dyDescent="0.25">
      <c r="D20" s="53"/>
      <c r="E20" s="202">
        <v>4</v>
      </c>
      <c r="F20" s="196">
        <v>3</v>
      </c>
      <c r="G20" s="198">
        <v>1.5</v>
      </c>
      <c r="H20" s="197">
        <v>6</v>
      </c>
      <c r="I20" s="201">
        <f t="shared" si="1"/>
        <v>18</v>
      </c>
    </row>
    <row r="21" spans="3:9" x14ac:dyDescent="0.25">
      <c r="E21" s="202">
        <v>5</v>
      </c>
      <c r="F21" s="196">
        <v>3</v>
      </c>
      <c r="G21" s="198">
        <v>1.5</v>
      </c>
      <c r="H21" s="197">
        <v>6</v>
      </c>
      <c r="I21" s="201">
        <f t="shared" si="1"/>
        <v>18</v>
      </c>
    </row>
    <row r="22" spans="3:9" x14ac:dyDescent="0.25">
      <c r="E22" s="202">
        <v>6</v>
      </c>
      <c r="F22" s="196">
        <v>3</v>
      </c>
      <c r="G22" s="198">
        <v>1.5</v>
      </c>
      <c r="H22" s="197">
        <v>6</v>
      </c>
      <c r="I22" s="201">
        <f t="shared" si="1"/>
        <v>18</v>
      </c>
    </row>
    <row r="23" spans="3:9" x14ac:dyDescent="0.25">
      <c r="C23" s="1">
        <v>3204</v>
      </c>
      <c r="E23" s="202">
        <v>7</v>
      </c>
      <c r="F23" s="196">
        <v>3</v>
      </c>
      <c r="G23" s="198">
        <v>1.5</v>
      </c>
      <c r="H23" s="197">
        <v>6</v>
      </c>
      <c r="I23" s="201">
        <f t="shared" si="1"/>
        <v>18</v>
      </c>
    </row>
    <row r="24" spans="3:9" x14ac:dyDescent="0.25">
      <c r="E24" s="202">
        <v>8</v>
      </c>
      <c r="F24" s="196">
        <v>3</v>
      </c>
      <c r="G24" s="198">
        <v>1.5</v>
      </c>
      <c r="H24" s="197">
        <v>6</v>
      </c>
      <c r="I24" s="201">
        <f t="shared" si="1"/>
        <v>18</v>
      </c>
    </row>
    <row r="25" spans="3:9" x14ac:dyDescent="0.25">
      <c r="E25" s="202">
        <v>9</v>
      </c>
      <c r="F25" s="196">
        <v>3</v>
      </c>
      <c r="G25" s="198">
        <v>1.5</v>
      </c>
      <c r="H25" s="197">
        <v>6</v>
      </c>
      <c r="I25" s="201">
        <f t="shared" si="1"/>
        <v>18</v>
      </c>
    </row>
    <row r="26" spans="3:9" x14ac:dyDescent="0.25">
      <c r="E26" s="202">
        <v>10</v>
      </c>
      <c r="F26" s="196">
        <v>3</v>
      </c>
      <c r="G26" s="198">
        <v>1.5</v>
      </c>
      <c r="H26" s="197">
        <v>6</v>
      </c>
      <c r="I26" s="201">
        <f t="shared" si="1"/>
        <v>18</v>
      </c>
    </row>
    <row r="27" spans="3:9" x14ac:dyDescent="0.25">
      <c r="E27" s="202">
        <v>11</v>
      </c>
      <c r="F27" s="196">
        <v>3</v>
      </c>
      <c r="G27" s="198">
        <v>1.5</v>
      </c>
      <c r="H27" s="197">
        <v>6</v>
      </c>
      <c r="I27" s="201">
        <f t="shared" si="1"/>
        <v>18</v>
      </c>
    </row>
    <row r="28" spans="3:9" x14ac:dyDescent="0.25">
      <c r="E28" s="202">
        <v>12</v>
      </c>
      <c r="F28" s="196">
        <v>3</v>
      </c>
      <c r="G28" s="198">
        <v>1.5</v>
      </c>
      <c r="H28" s="197">
        <v>6</v>
      </c>
      <c r="I28" s="201">
        <f t="shared" si="1"/>
        <v>18</v>
      </c>
    </row>
    <row r="29" spans="3:9" x14ac:dyDescent="0.25">
      <c r="D29" s="2"/>
      <c r="E29" s="202"/>
      <c r="F29" s="196"/>
      <c r="G29" s="199" t="s">
        <v>127</v>
      </c>
      <c r="H29" s="197">
        <f>SUM(H17:H28)</f>
        <v>72</v>
      </c>
      <c r="I29" s="201">
        <f>SUM(I17:I28)</f>
        <v>216</v>
      </c>
    </row>
    <row r="30" spans="3:9" x14ac:dyDescent="0.25">
      <c r="F30" s="194"/>
    </row>
    <row r="40" spans="15:15" x14ac:dyDescent="0.25">
      <c r="O40" s="1" t="s">
        <v>131</v>
      </c>
    </row>
    <row r="41" spans="15:15" x14ac:dyDescent="0.25">
      <c r="O41" s="1" t="s">
        <v>132</v>
      </c>
    </row>
    <row r="42" spans="15:15" x14ac:dyDescent="0.25">
      <c r="O42" s="1" t="s">
        <v>141</v>
      </c>
    </row>
    <row r="105" spans="8:8" x14ac:dyDescent="0.25">
      <c r="H105" s="4">
        <v>3609</v>
      </c>
    </row>
  </sheetData>
  <mergeCells count="15">
    <mergeCell ref="D2:F2"/>
    <mergeCell ref="E4:E5"/>
    <mergeCell ref="C6:D6"/>
    <mergeCell ref="B1:H1"/>
    <mergeCell ref="C9:D9"/>
    <mergeCell ref="F4:F5"/>
    <mergeCell ref="G4:G5"/>
    <mergeCell ref="C11:D11"/>
    <mergeCell ref="C8:D8"/>
    <mergeCell ref="I4:I5"/>
    <mergeCell ref="A4:D5"/>
    <mergeCell ref="H4:H5"/>
    <mergeCell ref="C7:D7"/>
    <mergeCell ref="A7:B7"/>
    <mergeCell ref="A10:B10"/>
  </mergeCells>
  <phoneticPr fontId="2"/>
  <printOptions horizontalCentered="1"/>
  <pageMargins left="0" right="0" top="1.3779527559055118" bottom="0" header="0.70866141732283472" footer="0.51181102362204722"/>
  <pageSetup paperSize="9" orientation="landscape" r:id="rId1"/>
  <headerFooter alignWithMargins="0">
    <oddHeader>&amp;C&amp;"ＭＳ 明朝,標準"&amp;18内　　　　訳　　　　書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"/>
  <sheetViews>
    <sheetView zoomScale="85" zoomScaleNormal="85" workbookViewId="0">
      <selection activeCell="H22" sqref="H22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46484375" style="1" customWidth="1"/>
    <col min="12" max="16384" width="9" style="1"/>
  </cols>
  <sheetData>
    <row r="1" spans="1:9" ht="27.75" customHeight="1" x14ac:dyDescent="0.25">
      <c r="A1" s="61" t="s">
        <v>13</v>
      </c>
      <c r="B1" s="62"/>
      <c r="C1" s="62"/>
      <c r="D1" s="208" t="s">
        <v>107</v>
      </c>
      <c r="E1" s="208"/>
      <c r="F1" s="208"/>
      <c r="G1" s="208"/>
      <c r="H1" s="62"/>
      <c r="I1" s="63" t="s">
        <v>14</v>
      </c>
    </row>
    <row r="2" spans="1:9" ht="23.25" customHeight="1" x14ac:dyDescent="0.25">
      <c r="A2" s="64" t="s">
        <v>41</v>
      </c>
      <c r="B2" s="65">
        <f>H22</f>
        <v>82627.5</v>
      </c>
      <c r="C2" s="66" t="s">
        <v>40</v>
      </c>
      <c r="D2" s="209" t="s">
        <v>51</v>
      </c>
      <c r="E2" s="209"/>
      <c r="F2" s="209"/>
      <c r="G2" s="209"/>
      <c r="H2" s="67"/>
      <c r="I2" s="68"/>
    </row>
    <row r="3" spans="1:9" ht="27.75" customHeight="1" x14ac:dyDescent="0.25">
      <c r="A3" s="69"/>
      <c r="B3" s="70"/>
      <c r="C3" s="70"/>
      <c r="D3" s="70"/>
      <c r="E3" s="70"/>
      <c r="F3" s="70"/>
      <c r="G3" s="70"/>
      <c r="H3" s="70"/>
      <c r="I3" s="71"/>
    </row>
    <row r="4" spans="1:9" ht="13.5" customHeight="1" thickBot="1" x14ac:dyDescent="0.3">
      <c r="A4" s="72"/>
      <c r="B4" s="70"/>
      <c r="C4" s="70"/>
      <c r="D4" s="70"/>
      <c r="E4" s="73"/>
      <c r="F4" s="70"/>
      <c r="G4" s="70"/>
      <c r="H4" s="70"/>
      <c r="I4" s="71"/>
    </row>
    <row r="5" spans="1:9" ht="13.5" customHeight="1" x14ac:dyDescent="0.25">
      <c r="A5" s="210" t="s">
        <v>5</v>
      </c>
      <c r="B5" s="211"/>
      <c r="C5" s="211"/>
      <c r="D5" s="212"/>
      <c r="E5" s="211" t="s">
        <v>0</v>
      </c>
      <c r="F5" s="216" t="s">
        <v>9</v>
      </c>
      <c r="G5" s="218" t="s">
        <v>10</v>
      </c>
      <c r="H5" s="220" t="s">
        <v>1</v>
      </c>
      <c r="I5" s="222" t="s">
        <v>2</v>
      </c>
    </row>
    <row r="6" spans="1:9" ht="13.5" customHeight="1" x14ac:dyDescent="0.25">
      <c r="A6" s="213"/>
      <c r="B6" s="214"/>
      <c r="C6" s="214"/>
      <c r="D6" s="215"/>
      <c r="E6" s="214"/>
      <c r="F6" s="217"/>
      <c r="G6" s="219"/>
      <c r="H6" s="221"/>
      <c r="I6" s="223"/>
    </row>
    <row r="7" spans="1:9" ht="25.05" customHeight="1" x14ac:dyDescent="0.25">
      <c r="A7" s="224" t="s">
        <v>15</v>
      </c>
      <c r="B7" s="225"/>
      <c r="C7" s="74"/>
      <c r="D7" s="75"/>
      <c r="E7" s="76" t="s">
        <v>17</v>
      </c>
      <c r="F7" s="77">
        <v>0.5</v>
      </c>
      <c r="G7" s="78">
        <v>28900</v>
      </c>
      <c r="H7" s="78">
        <f>F7*G7</f>
        <v>14450</v>
      </c>
      <c r="I7" s="79"/>
    </row>
    <row r="8" spans="1:9" ht="25.05" customHeight="1" x14ac:dyDescent="0.25">
      <c r="A8" s="226" t="s">
        <v>50</v>
      </c>
      <c r="B8" s="227"/>
      <c r="C8" s="80"/>
      <c r="D8" s="81"/>
      <c r="E8" s="76" t="s">
        <v>17</v>
      </c>
      <c r="F8" s="77">
        <v>1.5</v>
      </c>
      <c r="G8" s="78">
        <v>30300</v>
      </c>
      <c r="H8" s="78">
        <f>F8*G8</f>
        <v>45450</v>
      </c>
      <c r="I8" s="79" t="s">
        <v>89</v>
      </c>
    </row>
    <row r="9" spans="1:9" ht="25.05" customHeight="1" x14ac:dyDescent="0.25">
      <c r="A9" s="226" t="s">
        <v>16</v>
      </c>
      <c r="B9" s="227"/>
      <c r="C9" s="80"/>
      <c r="D9" s="81"/>
      <c r="E9" s="76" t="s">
        <v>17</v>
      </c>
      <c r="F9" s="77">
        <v>0.5</v>
      </c>
      <c r="G9" s="78">
        <v>23900</v>
      </c>
      <c r="H9" s="78">
        <f>F9*G9</f>
        <v>11950</v>
      </c>
      <c r="I9" s="82"/>
    </row>
    <row r="10" spans="1:9" ht="25.05" customHeight="1" x14ac:dyDescent="0.25">
      <c r="A10" s="88" t="s">
        <v>55</v>
      </c>
      <c r="B10" s="81"/>
      <c r="C10" s="89"/>
      <c r="D10" s="90"/>
      <c r="E10" s="91"/>
      <c r="F10" s="92"/>
      <c r="G10" s="93"/>
      <c r="H10" s="86">
        <f>SUM(H7:H9)</f>
        <v>71850</v>
      </c>
      <c r="I10" s="82"/>
    </row>
    <row r="11" spans="1:9" ht="25.05" customHeight="1" x14ac:dyDescent="0.25">
      <c r="A11" s="226" t="s">
        <v>52</v>
      </c>
      <c r="B11" s="228"/>
      <c r="C11" s="83"/>
      <c r="D11" s="81"/>
      <c r="E11" s="84" t="s">
        <v>53</v>
      </c>
      <c r="F11" s="85">
        <v>15</v>
      </c>
      <c r="G11" s="86"/>
      <c r="H11" s="108">
        <f>H10*0.15</f>
        <v>10777.5</v>
      </c>
      <c r="I11" s="87" t="s">
        <v>108</v>
      </c>
    </row>
    <row r="12" spans="1:9" ht="25.05" customHeight="1" x14ac:dyDescent="0.25">
      <c r="A12" s="88"/>
      <c r="B12" s="81"/>
      <c r="C12" s="89"/>
      <c r="D12" s="90"/>
      <c r="E12" s="91"/>
      <c r="F12" s="92"/>
      <c r="G12" s="93"/>
      <c r="H12" s="86"/>
      <c r="I12" s="82"/>
    </row>
    <row r="13" spans="1:9" ht="25.05" customHeight="1" x14ac:dyDescent="0.25">
      <c r="A13" s="88"/>
      <c r="B13" s="94"/>
      <c r="C13" s="95"/>
      <c r="D13" s="96"/>
      <c r="E13" s="97"/>
      <c r="F13" s="98"/>
      <c r="G13" s="99"/>
      <c r="H13" s="100"/>
      <c r="I13" s="82"/>
    </row>
    <row r="14" spans="1:9" ht="25.05" customHeight="1" x14ac:dyDescent="0.25">
      <c r="A14" s="88"/>
      <c r="B14" s="81"/>
      <c r="C14" s="74"/>
      <c r="D14" s="75"/>
      <c r="E14" s="101"/>
      <c r="F14" s="102"/>
      <c r="G14" s="103"/>
      <c r="H14" s="86"/>
      <c r="I14" s="82"/>
    </row>
    <row r="15" spans="1:9" ht="25.05" customHeight="1" x14ac:dyDescent="0.25">
      <c r="A15" s="88"/>
      <c r="B15" s="81"/>
      <c r="C15" s="83"/>
      <c r="D15" s="81"/>
      <c r="E15" s="104"/>
      <c r="F15" s="105"/>
      <c r="G15" s="86"/>
      <c r="H15" s="86"/>
      <c r="I15" s="82"/>
    </row>
    <row r="16" spans="1:9" ht="25.05" customHeight="1" x14ac:dyDescent="0.25">
      <c r="A16" s="88"/>
      <c r="B16" s="81"/>
      <c r="C16" s="83"/>
      <c r="D16" s="81"/>
      <c r="E16" s="104"/>
      <c r="F16" s="105"/>
      <c r="G16" s="86"/>
      <c r="H16" s="86"/>
      <c r="I16" s="82"/>
    </row>
    <row r="17" spans="1:9" ht="25.05" customHeight="1" x14ac:dyDescent="0.25">
      <c r="A17" s="88"/>
      <c r="B17" s="81"/>
      <c r="C17" s="83"/>
      <c r="D17" s="81"/>
      <c r="E17" s="104"/>
      <c r="F17" s="105"/>
      <c r="G17" s="86"/>
      <c r="H17" s="86"/>
      <c r="I17" s="82"/>
    </row>
    <row r="18" spans="1:9" ht="25.05" customHeight="1" x14ac:dyDescent="0.25">
      <c r="A18" s="88"/>
      <c r="B18" s="81"/>
      <c r="C18" s="83"/>
      <c r="D18" s="81"/>
      <c r="E18" s="104"/>
      <c r="F18" s="106"/>
      <c r="G18" s="86"/>
      <c r="H18" s="86"/>
      <c r="I18" s="82"/>
    </row>
    <row r="19" spans="1:9" ht="25.05" customHeight="1" x14ac:dyDescent="0.25">
      <c r="A19" s="88"/>
      <c r="B19" s="75"/>
      <c r="C19" s="74"/>
      <c r="D19" s="81"/>
      <c r="E19" s="104"/>
      <c r="F19" s="106"/>
      <c r="G19" s="86"/>
      <c r="H19" s="86"/>
      <c r="I19" s="82"/>
    </row>
    <row r="20" spans="1:9" ht="25.05" customHeight="1" x14ac:dyDescent="0.25">
      <c r="A20" s="88"/>
      <c r="B20" s="81"/>
      <c r="C20" s="83"/>
      <c r="D20" s="81"/>
      <c r="E20" s="104"/>
      <c r="F20" s="106"/>
      <c r="G20" s="86"/>
      <c r="H20" s="86"/>
      <c r="I20" s="82"/>
    </row>
    <row r="21" spans="1:9" ht="25.05" customHeight="1" x14ac:dyDescent="0.25">
      <c r="A21" s="107" t="s">
        <v>25</v>
      </c>
      <c r="B21" s="81"/>
      <c r="C21" s="83"/>
      <c r="D21" s="81"/>
      <c r="E21" s="104"/>
      <c r="F21" s="106"/>
      <c r="G21" s="86"/>
      <c r="H21" s="108" t="s">
        <v>26</v>
      </c>
      <c r="I21" s="82"/>
    </row>
    <row r="22" spans="1:9" ht="28.5" customHeight="1" thickBot="1" x14ac:dyDescent="0.3">
      <c r="A22" s="229" t="s">
        <v>56</v>
      </c>
      <c r="B22" s="230"/>
      <c r="C22" s="109"/>
      <c r="D22" s="110"/>
      <c r="E22" s="111"/>
      <c r="F22" s="112"/>
      <c r="G22" s="113"/>
      <c r="H22" s="114">
        <f>H7+H8+H9+H11</f>
        <v>82627.5</v>
      </c>
      <c r="I22" s="115"/>
    </row>
    <row r="23" spans="1:9" ht="20.2" customHeight="1" x14ac:dyDescent="0.3">
      <c r="A23" s="36"/>
      <c r="B23" s="36"/>
      <c r="C23" s="36"/>
      <c r="D23" s="36"/>
      <c r="E23" s="36"/>
      <c r="F23" s="36"/>
      <c r="G23" s="36"/>
      <c r="H23" s="36"/>
      <c r="I23" s="117"/>
    </row>
  </sheetData>
  <mergeCells count="13">
    <mergeCell ref="A22:B22"/>
    <mergeCell ref="I5:I6"/>
    <mergeCell ref="D1:G1"/>
    <mergeCell ref="D2:G2"/>
    <mergeCell ref="A11:B11"/>
    <mergeCell ref="A5:D6"/>
    <mergeCell ref="A9:B9"/>
    <mergeCell ref="H5:H6"/>
    <mergeCell ref="E5:E6"/>
    <mergeCell ref="F5:F6"/>
    <mergeCell ref="G5:G6"/>
    <mergeCell ref="A7:B7"/>
    <mergeCell ref="A8:B8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zoomScale="85" zoomScaleNormal="85" workbookViewId="0">
      <selection activeCell="H22" sqref="H22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46484375" style="1" customWidth="1"/>
    <col min="12" max="16384" width="9" style="1"/>
  </cols>
  <sheetData>
    <row r="1" spans="1:9" ht="27.75" customHeight="1" x14ac:dyDescent="0.25">
      <c r="A1" s="116" t="s">
        <v>13</v>
      </c>
      <c r="B1" s="70"/>
      <c r="C1" s="70"/>
      <c r="D1" s="231" t="s">
        <v>139</v>
      </c>
      <c r="E1" s="231"/>
      <c r="F1" s="231"/>
      <c r="G1" s="231"/>
      <c r="H1" s="70"/>
      <c r="I1" s="63" t="s">
        <v>14</v>
      </c>
    </row>
    <row r="2" spans="1:9" ht="23.25" customHeight="1" x14ac:dyDescent="0.25">
      <c r="A2" s="64" t="s">
        <v>41</v>
      </c>
      <c r="B2" s="65">
        <f>H22</f>
        <v>124660</v>
      </c>
      <c r="C2" s="66" t="s">
        <v>40</v>
      </c>
      <c r="D2" s="209" t="s">
        <v>84</v>
      </c>
      <c r="E2" s="209"/>
      <c r="F2" s="209"/>
      <c r="G2" s="209"/>
      <c r="H2" s="67"/>
      <c r="I2" s="68"/>
    </row>
    <row r="3" spans="1:9" ht="27.75" customHeight="1" x14ac:dyDescent="0.25">
      <c r="A3" s="69"/>
      <c r="B3" s="70"/>
      <c r="C3" s="70"/>
      <c r="D3" s="70"/>
      <c r="E3" s="70"/>
      <c r="F3" s="70"/>
      <c r="G3" s="70"/>
      <c r="H3" s="70"/>
      <c r="I3" s="71"/>
    </row>
    <row r="4" spans="1:9" ht="13.5" customHeight="1" thickBot="1" x14ac:dyDescent="0.3">
      <c r="A4" s="72"/>
      <c r="B4" s="70"/>
      <c r="C4" s="70"/>
      <c r="D4" s="70"/>
      <c r="E4" s="73"/>
      <c r="F4" s="70"/>
      <c r="G4" s="70"/>
      <c r="H4" s="70"/>
      <c r="I4" s="71"/>
    </row>
    <row r="5" spans="1:9" ht="13.5" customHeight="1" x14ac:dyDescent="0.25">
      <c r="A5" s="210" t="s">
        <v>5</v>
      </c>
      <c r="B5" s="211"/>
      <c r="C5" s="211"/>
      <c r="D5" s="212"/>
      <c r="E5" s="211" t="s">
        <v>0</v>
      </c>
      <c r="F5" s="216" t="s">
        <v>9</v>
      </c>
      <c r="G5" s="218" t="s">
        <v>10</v>
      </c>
      <c r="H5" s="220" t="s">
        <v>1</v>
      </c>
      <c r="I5" s="222" t="s">
        <v>2</v>
      </c>
    </row>
    <row r="6" spans="1:9" ht="13.5" customHeight="1" x14ac:dyDescent="0.25">
      <c r="A6" s="213"/>
      <c r="B6" s="214"/>
      <c r="C6" s="214"/>
      <c r="D6" s="215"/>
      <c r="E6" s="214"/>
      <c r="F6" s="217"/>
      <c r="G6" s="219"/>
      <c r="H6" s="221"/>
      <c r="I6" s="223"/>
    </row>
    <row r="7" spans="1:9" ht="25.05" customHeight="1" x14ac:dyDescent="0.25">
      <c r="A7" s="224" t="s">
        <v>15</v>
      </c>
      <c r="B7" s="225"/>
      <c r="C7" s="74"/>
      <c r="D7" s="75"/>
      <c r="E7" s="76" t="s">
        <v>17</v>
      </c>
      <c r="F7" s="77">
        <v>0.7</v>
      </c>
      <c r="G7" s="78">
        <v>28900</v>
      </c>
      <c r="H7" s="78">
        <f>F7*G7</f>
        <v>20230</v>
      </c>
      <c r="I7" s="79"/>
    </row>
    <row r="8" spans="1:9" ht="25.05" customHeight="1" x14ac:dyDescent="0.25">
      <c r="A8" s="226" t="s">
        <v>50</v>
      </c>
      <c r="B8" s="227"/>
      <c r="C8" s="80"/>
      <c r="D8" s="81"/>
      <c r="E8" s="76" t="s">
        <v>17</v>
      </c>
      <c r="F8" s="77">
        <v>2.2000000000000002</v>
      </c>
      <c r="G8" s="78">
        <v>30300</v>
      </c>
      <c r="H8" s="78">
        <f>F8*G8</f>
        <v>66660</v>
      </c>
      <c r="I8" s="79" t="s">
        <v>89</v>
      </c>
    </row>
    <row r="9" spans="1:9" ht="25.05" customHeight="1" x14ac:dyDescent="0.25">
      <c r="A9" s="226" t="s">
        <v>16</v>
      </c>
      <c r="B9" s="227"/>
      <c r="C9" s="80"/>
      <c r="D9" s="81"/>
      <c r="E9" s="76" t="s">
        <v>17</v>
      </c>
      <c r="F9" s="77">
        <v>0.9</v>
      </c>
      <c r="G9" s="78">
        <v>23900</v>
      </c>
      <c r="H9" s="78">
        <f>F9*G9</f>
        <v>21510</v>
      </c>
      <c r="I9" s="82"/>
    </row>
    <row r="10" spans="1:9" ht="25.05" customHeight="1" x14ac:dyDescent="0.25">
      <c r="A10" s="88" t="s">
        <v>55</v>
      </c>
      <c r="B10" s="81"/>
      <c r="C10" s="89"/>
      <c r="D10" s="90"/>
      <c r="E10" s="91"/>
      <c r="F10" s="92"/>
      <c r="G10" s="93"/>
      <c r="H10" s="86">
        <f>SUM(H7:H9)</f>
        <v>108400</v>
      </c>
      <c r="I10" s="82"/>
    </row>
    <row r="11" spans="1:9" ht="25.05" customHeight="1" x14ac:dyDescent="0.25">
      <c r="A11" s="226" t="s">
        <v>52</v>
      </c>
      <c r="B11" s="228"/>
      <c r="C11" s="83"/>
      <c r="D11" s="81"/>
      <c r="E11" s="84" t="s">
        <v>53</v>
      </c>
      <c r="F11" s="85">
        <v>15</v>
      </c>
      <c r="G11" s="86"/>
      <c r="H11" s="108">
        <f>H10*0.15</f>
        <v>16260</v>
      </c>
      <c r="I11" s="203" t="s">
        <v>108</v>
      </c>
    </row>
    <row r="12" spans="1:9" ht="25.05" customHeight="1" x14ac:dyDescent="0.25">
      <c r="A12" s="88"/>
      <c r="B12" s="81"/>
      <c r="C12" s="89"/>
      <c r="D12" s="90"/>
      <c r="E12" s="91"/>
      <c r="F12" s="92"/>
      <c r="G12" s="93"/>
      <c r="H12" s="86"/>
      <c r="I12" s="82"/>
    </row>
    <row r="13" spans="1:9" ht="25.05" customHeight="1" x14ac:dyDescent="0.25">
      <c r="A13" s="88"/>
      <c r="B13" s="94"/>
      <c r="C13" s="95"/>
      <c r="D13" s="96"/>
      <c r="E13" s="97"/>
      <c r="F13" s="98"/>
      <c r="G13" s="99"/>
      <c r="H13" s="100"/>
      <c r="I13" s="82"/>
    </row>
    <row r="14" spans="1:9" ht="25.05" customHeight="1" x14ac:dyDescent="0.25">
      <c r="A14" s="88"/>
      <c r="B14" s="81"/>
      <c r="C14" s="74"/>
      <c r="D14" s="75"/>
      <c r="E14" s="101"/>
      <c r="F14" s="102"/>
      <c r="G14" s="103"/>
      <c r="H14" s="86"/>
      <c r="I14" s="82"/>
    </row>
    <row r="15" spans="1:9" ht="25.05" customHeight="1" x14ac:dyDescent="0.25">
      <c r="A15" s="88"/>
      <c r="B15" s="81"/>
      <c r="C15" s="83"/>
      <c r="D15" s="81"/>
      <c r="E15" s="104"/>
      <c r="F15" s="105"/>
      <c r="G15" s="86"/>
      <c r="H15" s="86"/>
      <c r="I15" s="82"/>
    </row>
    <row r="16" spans="1:9" ht="25.05" customHeight="1" x14ac:dyDescent="0.25">
      <c r="A16" s="88"/>
      <c r="B16" s="81"/>
      <c r="C16" s="83"/>
      <c r="D16" s="81"/>
      <c r="E16" s="104"/>
      <c r="F16" s="105"/>
      <c r="G16" s="86"/>
      <c r="H16" s="86"/>
      <c r="I16" s="82"/>
    </row>
    <row r="17" spans="1:9" ht="25.05" customHeight="1" x14ac:dyDescent="0.25">
      <c r="A17" s="88"/>
      <c r="B17" s="81"/>
      <c r="C17" s="83"/>
      <c r="D17" s="81"/>
      <c r="E17" s="104"/>
      <c r="F17" s="105"/>
      <c r="G17" s="86"/>
      <c r="H17" s="86"/>
      <c r="I17" s="82"/>
    </row>
    <row r="18" spans="1:9" ht="25.05" customHeight="1" x14ac:dyDescent="0.25">
      <c r="A18" s="88"/>
      <c r="B18" s="81"/>
      <c r="C18" s="83"/>
      <c r="D18" s="81"/>
      <c r="E18" s="104"/>
      <c r="F18" s="106"/>
      <c r="G18" s="86"/>
      <c r="H18" s="86"/>
      <c r="I18" s="82"/>
    </row>
    <row r="19" spans="1:9" ht="25.05" customHeight="1" x14ac:dyDescent="0.25">
      <c r="A19" s="88"/>
      <c r="B19" s="75"/>
      <c r="C19" s="74"/>
      <c r="D19" s="81"/>
      <c r="E19" s="104"/>
      <c r="F19" s="106"/>
      <c r="G19" s="86"/>
      <c r="H19" s="86"/>
      <c r="I19" s="82"/>
    </row>
    <row r="20" spans="1:9" ht="25.05" customHeight="1" x14ac:dyDescent="0.25">
      <c r="A20" s="88"/>
      <c r="B20" s="81"/>
      <c r="C20" s="83"/>
      <c r="D20" s="81"/>
      <c r="E20" s="104"/>
      <c r="F20" s="106"/>
      <c r="G20" s="86"/>
      <c r="H20" s="86"/>
      <c r="I20" s="82"/>
    </row>
    <row r="21" spans="1:9" ht="25.05" customHeight="1" x14ac:dyDescent="0.25">
      <c r="A21" s="107" t="s">
        <v>25</v>
      </c>
      <c r="B21" s="81"/>
      <c r="C21" s="83"/>
      <c r="D21" s="81"/>
      <c r="E21" s="104"/>
      <c r="F21" s="106"/>
      <c r="G21" s="86"/>
      <c r="H21" s="108" t="s">
        <v>22</v>
      </c>
      <c r="I21" s="82"/>
    </row>
    <row r="22" spans="1:9" ht="28.5" customHeight="1" thickBot="1" x14ac:dyDescent="0.3">
      <c r="A22" s="229" t="s">
        <v>56</v>
      </c>
      <c r="B22" s="230"/>
      <c r="C22" s="109"/>
      <c r="D22" s="110"/>
      <c r="E22" s="111"/>
      <c r="F22" s="112"/>
      <c r="G22" s="113"/>
      <c r="H22" s="114">
        <f>H7+H8+H9+H11</f>
        <v>124660</v>
      </c>
      <c r="I22" s="115"/>
    </row>
    <row r="23" spans="1:9" ht="20.2" customHeight="1" x14ac:dyDescent="0.3">
      <c r="I23" s="20"/>
    </row>
  </sheetData>
  <mergeCells count="13">
    <mergeCell ref="A22:B22"/>
    <mergeCell ref="H5:H6"/>
    <mergeCell ref="I5:I6"/>
    <mergeCell ref="A7:B7"/>
    <mergeCell ref="A8:B8"/>
    <mergeCell ref="A9:B9"/>
    <mergeCell ref="A11:B11"/>
    <mergeCell ref="D1:G1"/>
    <mergeCell ref="D2:G2"/>
    <mergeCell ref="A5:D6"/>
    <mergeCell ref="E5:E6"/>
    <mergeCell ref="F5:F6"/>
    <mergeCell ref="G5:G6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zoomScale="85" zoomScaleNormal="85" workbookViewId="0">
      <selection activeCell="H22" sqref="H22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46484375" style="1" customWidth="1"/>
    <col min="12" max="16384" width="9" style="1"/>
  </cols>
  <sheetData>
    <row r="1" spans="1:9" ht="27.75" customHeight="1" x14ac:dyDescent="0.25">
      <c r="A1" s="116" t="s">
        <v>13</v>
      </c>
      <c r="B1" s="70"/>
      <c r="C1" s="70"/>
      <c r="D1" s="231" t="s">
        <v>138</v>
      </c>
      <c r="E1" s="231"/>
      <c r="F1" s="231"/>
      <c r="G1" s="231"/>
      <c r="H1" s="70"/>
      <c r="I1" s="63" t="s">
        <v>14</v>
      </c>
    </row>
    <row r="2" spans="1:9" ht="23.25" customHeight="1" x14ac:dyDescent="0.25">
      <c r="A2" s="64" t="s">
        <v>41</v>
      </c>
      <c r="B2" s="65">
        <f>H22</f>
        <v>249472.5</v>
      </c>
      <c r="C2" s="66" t="s">
        <v>40</v>
      </c>
      <c r="D2" s="209" t="s">
        <v>84</v>
      </c>
      <c r="E2" s="209"/>
      <c r="F2" s="209"/>
      <c r="G2" s="209"/>
      <c r="H2" s="67"/>
      <c r="I2" s="68"/>
    </row>
    <row r="3" spans="1:9" ht="27.75" customHeight="1" x14ac:dyDescent="0.25">
      <c r="A3" s="69"/>
      <c r="B3" s="70"/>
      <c r="C3" s="70"/>
      <c r="D3" s="70"/>
      <c r="E3" s="70"/>
      <c r="F3" s="70"/>
      <c r="G3" s="70"/>
      <c r="H3" s="70"/>
      <c r="I3" s="71"/>
    </row>
    <row r="4" spans="1:9" ht="13.5" customHeight="1" thickBot="1" x14ac:dyDescent="0.3">
      <c r="A4" s="72"/>
      <c r="B4" s="70"/>
      <c r="C4" s="70"/>
      <c r="D4" s="70"/>
      <c r="E4" s="73"/>
      <c r="F4" s="70"/>
      <c r="G4" s="70"/>
      <c r="H4" s="70"/>
      <c r="I4" s="71"/>
    </row>
    <row r="5" spans="1:9" ht="13.5" customHeight="1" x14ac:dyDescent="0.25">
      <c r="A5" s="210" t="s">
        <v>5</v>
      </c>
      <c r="B5" s="211"/>
      <c r="C5" s="211"/>
      <c r="D5" s="212"/>
      <c r="E5" s="211" t="s">
        <v>0</v>
      </c>
      <c r="F5" s="216" t="s">
        <v>9</v>
      </c>
      <c r="G5" s="218" t="s">
        <v>10</v>
      </c>
      <c r="H5" s="220" t="s">
        <v>1</v>
      </c>
      <c r="I5" s="222" t="s">
        <v>2</v>
      </c>
    </row>
    <row r="6" spans="1:9" ht="13.5" customHeight="1" x14ac:dyDescent="0.25">
      <c r="A6" s="213"/>
      <c r="B6" s="214"/>
      <c r="C6" s="214"/>
      <c r="D6" s="215"/>
      <c r="E6" s="214"/>
      <c r="F6" s="217"/>
      <c r="G6" s="219"/>
      <c r="H6" s="221"/>
      <c r="I6" s="223"/>
    </row>
    <row r="7" spans="1:9" ht="25.05" customHeight="1" x14ac:dyDescent="0.25">
      <c r="A7" s="224" t="s">
        <v>15</v>
      </c>
      <c r="B7" s="225"/>
      <c r="C7" s="74"/>
      <c r="D7" s="75"/>
      <c r="E7" s="76" t="s">
        <v>17</v>
      </c>
      <c r="F7" s="77">
        <v>1.25</v>
      </c>
      <c r="G7" s="78">
        <v>28900</v>
      </c>
      <c r="H7" s="78">
        <f>F7*G7</f>
        <v>36125</v>
      </c>
      <c r="I7" s="79"/>
    </row>
    <row r="8" spans="1:9" ht="25.05" customHeight="1" x14ac:dyDescent="0.25">
      <c r="A8" s="226" t="s">
        <v>50</v>
      </c>
      <c r="B8" s="227"/>
      <c r="C8" s="80"/>
      <c r="D8" s="81"/>
      <c r="E8" s="76" t="s">
        <v>17</v>
      </c>
      <c r="F8" s="77">
        <v>3.5</v>
      </c>
      <c r="G8" s="78">
        <v>30300</v>
      </c>
      <c r="H8" s="78">
        <f>F8*G8</f>
        <v>106050</v>
      </c>
      <c r="I8" s="79" t="s">
        <v>89</v>
      </c>
    </row>
    <row r="9" spans="1:9" ht="25.05" customHeight="1" x14ac:dyDescent="0.25">
      <c r="A9" s="226" t="s">
        <v>16</v>
      </c>
      <c r="B9" s="227"/>
      <c r="C9" s="80"/>
      <c r="D9" s="81"/>
      <c r="E9" s="76" t="s">
        <v>17</v>
      </c>
      <c r="F9" s="77">
        <v>1.25</v>
      </c>
      <c r="G9" s="78">
        <v>23900</v>
      </c>
      <c r="H9" s="78">
        <f>F9*G9</f>
        <v>29875</v>
      </c>
      <c r="I9" s="82"/>
    </row>
    <row r="10" spans="1:9" ht="25.05" customHeight="1" x14ac:dyDescent="0.25">
      <c r="A10" s="88" t="s">
        <v>55</v>
      </c>
      <c r="B10" s="81"/>
      <c r="C10" s="89"/>
      <c r="D10" s="90"/>
      <c r="E10" s="91"/>
      <c r="F10" s="92"/>
      <c r="G10" s="93"/>
      <c r="H10" s="86">
        <f>SUM(H7:H9)</f>
        <v>172050</v>
      </c>
      <c r="I10" s="82"/>
    </row>
    <row r="11" spans="1:9" ht="25.05" customHeight="1" x14ac:dyDescent="0.25">
      <c r="A11" s="226" t="s">
        <v>52</v>
      </c>
      <c r="B11" s="228"/>
      <c r="C11" s="83"/>
      <c r="D11" s="81"/>
      <c r="E11" s="84" t="s">
        <v>53</v>
      </c>
      <c r="F11" s="85">
        <v>45</v>
      </c>
      <c r="G11" s="86"/>
      <c r="H11" s="108">
        <f>H10*0.45</f>
        <v>77422.5</v>
      </c>
      <c r="I11" s="87" t="s">
        <v>60</v>
      </c>
    </row>
    <row r="12" spans="1:9" ht="25.05" customHeight="1" x14ac:dyDescent="0.25">
      <c r="A12" s="88"/>
      <c r="B12" s="81"/>
      <c r="C12" s="89"/>
      <c r="D12" s="90"/>
      <c r="E12" s="91"/>
      <c r="F12" s="92"/>
      <c r="G12" s="93"/>
      <c r="H12" s="86"/>
      <c r="I12" s="82"/>
    </row>
    <row r="13" spans="1:9" ht="25.05" customHeight="1" x14ac:dyDescent="0.25">
      <c r="A13" s="88"/>
      <c r="B13" s="94"/>
      <c r="C13" s="95"/>
      <c r="D13" s="96"/>
      <c r="E13" s="97"/>
      <c r="F13" s="98"/>
      <c r="G13" s="99"/>
      <c r="H13" s="100"/>
      <c r="I13" s="82"/>
    </row>
    <row r="14" spans="1:9" ht="25.05" customHeight="1" x14ac:dyDescent="0.25">
      <c r="A14" s="88"/>
      <c r="B14" s="81"/>
      <c r="C14" s="74"/>
      <c r="D14" s="75"/>
      <c r="E14" s="101"/>
      <c r="F14" s="102"/>
      <c r="G14" s="103"/>
      <c r="H14" s="86"/>
      <c r="I14" s="82"/>
    </row>
    <row r="15" spans="1:9" ht="25.05" customHeight="1" x14ac:dyDescent="0.25">
      <c r="A15" s="88"/>
      <c r="B15" s="81"/>
      <c r="C15" s="83"/>
      <c r="D15" s="81"/>
      <c r="E15" s="104"/>
      <c r="F15" s="105"/>
      <c r="G15" s="86"/>
      <c r="H15" s="86"/>
      <c r="I15" s="82"/>
    </row>
    <row r="16" spans="1:9" ht="25.05" customHeight="1" x14ac:dyDescent="0.25">
      <c r="A16" s="88"/>
      <c r="B16" s="81"/>
      <c r="C16" s="83"/>
      <c r="D16" s="81"/>
      <c r="E16" s="104"/>
      <c r="F16" s="105"/>
      <c r="G16" s="86"/>
      <c r="H16" s="86"/>
      <c r="I16" s="82"/>
    </row>
    <row r="17" spans="1:9" ht="25.05" customHeight="1" x14ac:dyDescent="0.25">
      <c r="A17" s="88"/>
      <c r="B17" s="81"/>
      <c r="C17" s="83"/>
      <c r="D17" s="81"/>
      <c r="E17" s="104"/>
      <c r="F17" s="105"/>
      <c r="G17" s="86"/>
      <c r="H17" s="86"/>
      <c r="I17" s="82"/>
    </row>
    <row r="18" spans="1:9" ht="25.05" customHeight="1" x14ac:dyDescent="0.25">
      <c r="A18" s="88"/>
      <c r="B18" s="81"/>
      <c r="C18" s="83"/>
      <c r="D18" s="81"/>
      <c r="E18" s="104"/>
      <c r="F18" s="106"/>
      <c r="G18" s="86"/>
      <c r="H18" s="86"/>
      <c r="I18" s="82"/>
    </row>
    <row r="19" spans="1:9" ht="25.05" customHeight="1" x14ac:dyDescent="0.25">
      <c r="A19" s="88"/>
      <c r="B19" s="75"/>
      <c r="C19" s="74"/>
      <c r="D19" s="81"/>
      <c r="E19" s="104"/>
      <c r="F19" s="106"/>
      <c r="G19" s="86"/>
      <c r="H19" s="86"/>
      <c r="I19" s="82"/>
    </row>
    <row r="20" spans="1:9" ht="25.05" customHeight="1" x14ac:dyDescent="0.25">
      <c r="A20" s="88"/>
      <c r="B20" s="81"/>
      <c r="C20" s="83"/>
      <c r="D20" s="81"/>
      <c r="E20" s="104"/>
      <c r="F20" s="106"/>
      <c r="G20" s="86"/>
      <c r="H20" s="86"/>
      <c r="I20" s="82"/>
    </row>
    <row r="21" spans="1:9" ht="25.05" customHeight="1" x14ac:dyDescent="0.25">
      <c r="A21" s="107" t="s">
        <v>25</v>
      </c>
      <c r="B21" s="81"/>
      <c r="C21" s="83"/>
      <c r="D21" s="81"/>
      <c r="E21" s="104"/>
      <c r="F21" s="106"/>
      <c r="G21" s="86"/>
      <c r="H21" s="108" t="s">
        <v>22</v>
      </c>
      <c r="I21" s="82"/>
    </row>
    <row r="22" spans="1:9" ht="28.5" customHeight="1" thickBot="1" x14ac:dyDescent="0.3">
      <c r="A22" s="229" t="s">
        <v>56</v>
      </c>
      <c r="B22" s="230"/>
      <c r="C22" s="109"/>
      <c r="D22" s="110"/>
      <c r="E22" s="111"/>
      <c r="F22" s="112"/>
      <c r="G22" s="113"/>
      <c r="H22" s="114">
        <f>H7+H8+H9+H11</f>
        <v>249472.5</v>
      </c>
      <c r="I22" s="115"/>
    </row>
    <row r="23" spans="1:9" ht="20.2" customHeight="1" x14ac:dyDescent="0.3">
      <c r="I23" s="20"/>
    </row>
  </sheetData>
  <mergeCells count="13">
    <mergeCell ref="A22:B22"/>
    <mergeCell ref="H5:H6"/>
    <mergeCell ref="I5:I6"/>
    <mergeCell ref="A7:B7"/>
    <mergeCell ref="A8:B8"/>
    <mergeCell ref="A9:B9"/>
    <mergeCell ref="A11:B11"/>
    <mergeCell ref="D1:G1"/>
    <mergeCell ref="D2:G2"/>
    <mergeCell ref="A5:D6"/>
    <mergeCell ref="E5:E6"/>
    <mergeCell ref="F5:F6"/>
    <mergeCell ref="G5:G6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4"/>
  <sheetViews>
    <sheetView zoomScale="85" zoomScaleNormal="85" workbookViewId="0">
      <selection activeCell="F27" sqref="F27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46484375" style="1" customWidth="1"/>
    <col min="12" max="16384" width="9" style="1"/>
  </cols>
  <sheetData>
    <row r="1" spans="1:11" ht="27.75" customHeight="1" thickBot="1" x14ac:dyDescent="0.3"/>
    <row r="2" spans="1:11" ht="34.5" customHeight="1" x14ac:dyDescent="0.25">
      <c r="A2" s="35" t="s">
        <v>13</v>
      </c>
      <c r="B2" s="36"/>
      <c r="C2" s="36"/>
      <c r="D2" s="232" t="s">
        <v>140</v>
      </c>
      <c r="E2" s="232"/>
      <c r="F2" s="232"/>
      <c r="G2" s="232"/>
      <c r="H2" s="36"/>
      <c r="I2" s="59" t="s">
        <v>18</v>
      </c>
    </row>
    <row r="3" spans="1:11" ht="24" customHeight="1" x14ac:dyDescent="0.25">
      <c r="A3" s="55" t="s">
        <v>41</v>
      </c>
      <c r="B3" s="56">
        <f>H23</f>
        <v>2780</v>
      </c>
      <c r="C3" s="54" t="s">
        <v>40</v>
      </c>
      <c r="D3" s="298" t="s">
        <v>98</v>
      </c>
      <c r="E3" s="298"/>
      <c r="F3" s="298"/>
      <c r="G3" s="298"/>
      <c r="H3" s="57"/>
      <c r="I3" s="58"/>
    </row>
    <row r="4" spans="1:11" ht="20.25" customHeight="1" x14ac:dyDescent="0.25">
      <c r="A4" s="45"/>
      <c r="I4" s="37"/>
    </row>
    <row r="5" spans="1:11" ht="13.5" customHeight="1" thickBot="1" x14ac:dyDescent="0.3">
      <c r="A5" s="46"/>
      <c r="E5" s="41"/>
      <c r="I5" s="37"/>
    </row>
    <row r="6" spans="1:11" ht="13.5" customHeight="1" x14ac:dyDescent="0.25">
      <c r="A6" s="299" t="s">
        <v>5</v>
      </c>
      <c r="B6" s="300"/>
      <c r="C6" s="300"/>
      <c r="D6" s="301"/>
      <c r="E6" s="305" t="s">
        <v>0</v>
      </c>
      <c r="F6" s="307" t="s">
        <v>9</v>
      </c>
      <c r="G6" s="309" t="s">
        <v>10</v>
      </c>
      <c r="H6" s="311" t="s">
        <v>1</v>
      </c>
      <c r="I6" s="313" t="s">
        <v>2</v>
      </c>
    </row>
    <row r="7" spans="1:11" ht="13.5" customHeight="1" x14ac:dyDescent="0.25">
      <c r="A7" s="302"/>
      <c r="B7" s="303"/>
      <c r="C7" s="303"/>
      <c r="D7" s="304"/>
      <c r="E7" s="306"/>
      <c r="F7" s="308"/>
      <c r="G7" s="310"/>
      <c r="H7" s="312"/>
      <c r="I7" s="314"/>
    </row>
    <row r="8" spans="1:11" ht="29.25" customHeight="1" x14ac:dyDescent="0.25">
      <c r="A8" s="250" t="s">
        <v>121</v>
      </c>
      <c r="B8" s="251"/>
      <c r="C8" s="190" t="s">
        <v>100</v>
      </c>
      <c r="D8" s="204" t="s">
        <v>99</v>
      </c>
      <c r="E8" s="27" t="s">
        <v>101</v>
      </c>
      <c r="F8" s="32">
        <v>1</v>
      </c>
      <c r="G8" s="129">
        <v>2780</v>
      </c>
      <c r="H8" s="129">
        <f>F8*G8</f>
        <v>2780</v>
      </c>
      <c r="I8" s="130" t="s">
        <v>22</v>
      </c>
    </row>
    <row r="9" spans="1:11" ht="25.5" customHeight="1" x14ac:dyDescent="0.25">
      <c r="A9" s="254"/>
      <c r="B9" s="255"/>
      <c r="C9" s="189"/>
      <c r="D9" s="40"/>
      <c r="E9" s="27"/>
      <c r="F9" s="32"/>
      <c r="G9" s="161"/>
      <c r="H9" s="161"/>
      <c r="I9" s="162"/>
    </row>
    <row r="10" spans="1:11" ht="25.5" customHeight="1" x14ac:dyDescent="0.25">
      <c r="A10" s="315"/>
      <c r="B10" s="316"/>
      <c r="C10" s="122"/>
      <c r="D10" s="40"/>
      <c r="E10" s="27"/>
      <c r="F10" s="32"/>
      <c r="G10" s="131"/>
      <c r="H10" s="131"/>
      <c r="I10" s="132"/>
    </row>
    <row r="11" spans="1:11" ht="25.5" customHeight="1" x14ac:dyDescent="0.25">
      <c r="A11" s="252"/>
      <c r="B11" s="253"/>
      <c r="C11" s="122"/>
      <c r="D11" s="40"/>
      <c r="E11" s="27"/>
      <c r="F11" s="32"/>
      <c r="G11" s="28"/>
      <c r="H11" s="28"/>
      <c r="I11" s="52"/>
    </row>
    <row r="12" spans="1:11" ht="25.05" customHeight="1" x14ac:dyDescent="0.25">
      <c r="A12" s="252"/>
      <c r="B12" s="253"/>
      <c r="C12" s="122"/>
      <c r="D12" s="40"/>
      <c r="E12" s="27"/>
      <c r="F12" s="32"/>
      <c r="G12" s="28"/>
      <c r="H12" s="28"/>
      <c r="I12" s="52"/>
    </row>
    <row r="13" spans="1:11" ht="25.05" customHeight="1" x14ac:dyDescent="0.25">
      <c r="A13" s="252"/>
      <c r="B13" s="255"/>
      <c r="C13" s="123"/>
      <c r="D13" s="120"/>
      <c r="E13" s="27"/>
      <c r="F13" s="32"/>
      <c r="G13" s="29"/>
      <c r="H13" s="28"/>
      <c r="I13" s="118"/>
      <c r="K13" s="53"/>
    </row>
    <row r="14" spans="1:11" ht="25.05" customHeight="1" x14ac:dyDescent="0.25">
      <c r="A14" s="252"/>
      <c r="B14" s="255"/>
      <c r="C14" s="124"/>
      <c r="D14" s="119"/>
      <c r="E14" s="27"/>
      <c r="F14" s="32"/>
      <c r="G14" s="28"/>
      <c r="H14" s="28"/>
      <c r="I14" s="52"/>
    </row>
    <row r="15" spans="1:11" ht="25.05" customHeight="1" x14ac:dyDescent="0.25">
      <c r="A15" s="252"/>
      <c r="B15" s="255"/>
      <c r="C15" s="124"/>
      <c r="D15" s="119"/>
      <c r="E15" s="27"/>
      <c r="F15" s="32"/>
      <c r="G15" s="29"/>
      <c r="H15" s="28"/>
      <c r="I15" s="118"/>
    </row>
    <row r="16" spans="1:11" ht="25.05" customHeight="1" x14ac:dyDescent="0.25">
      <c r="A16" s="252"/>
      <c r="B16" s="255"/>
      <c r="C16" s="124"/>
      <c r="D16" s="44"/>
      <c r="E16" s="27"/>
      <c r="F16" s="32"/>
      <c r="G16" s="29"/>
      <c r="H16" s="28"/>
      <c r="I16" s="52"/>
    </row>
    <row r="17" spans="1:10" ht="25.05" customHeight="1" x14ac:dyDescent="0.25">
      <c r="A17" s="252"/>
      <c r="B17" s="255"/>
      <c r="C17" s="124"/>
      <c r="D17" s="44"/>
      <c r="E17" s="27"/>
      <c r="F17" s="32"/>
      <c r="G17" s="29"/>
      <c r="H17" s="28"/>
      <c r="I17" s="52"/>
    </row>
    <row r="18" spans="1:10" ht="25.05" customHeight="1" x14ac:dyDescent="0.25">
      <c r="B18" s="163"/>
      <c r="C18" s="164"/>
      <c r="D18" s="164"/>
      <c r="E18" s="164"/>
      <c r="F18" s="164"/>
      <c r="G18" s="164"/>
      <c r="I18" s="52" t="s">
        <v>22</v>
      </c>
      <c r="J18" s="39"/>
    </row>
    <row r="19" spans="1:10" ht="26.25" customHeight="1" x14ac:dyDescent="0.25">
      <c r="A19" s="252" t="s">
        <v>22</v>
      </c>
      <c r="B19" s="255"/>
      <c r="C19" s="125"/>
      <c r="D19" s="31"/>
      <c r="E19" s="7" t="s">
        <v>22</v>
      </c>
      <c r="F19" s="33" t="s">
        <v>22</v>
      </c>
      <c r="G19" s="29" t="s">
        <v>22</v>
      </c>
      <c r="H19" s="29" t="s">
        <v>22</v>
      </c>
      <c r="I19" s="34"/>
    </row>
    <row r="20" spans="1:10" ht="25.05" customHeight="1" x14ac:dyDescent="0.25">
      <c r="A20" s="38"/>
      <c r="B20" s="6"/>
      <c r="C20" s="125"/>
      <c r="D20" s="31"/>
      <c r="E20" s="7"/>
      <c r="F20" s="8"/>
      <c r="G20" s="9"/>
      <c r="H20" s="9"/>
      <c r="I20" s="21"/>
    </row>
    <row r="21" spans="1:10" ht="25.05" customHeight="1" x14ac:dyDescent="0.25">
      <c r="A21" s="38"/>
      <c r="B21" s="6"/>
      <c r="C21" s="126"/>
      <c r="D21" s="6"/>
      <c r="E21" s="7"/>
      <c r="F21" s="8"/>
      <c r="G21" s="9"/>
      <c r="H21" s="9"/>
      <c r="I21" s="21"/>
    </row>
    <row r="22" spans="1:10" ht="25.05" customHeight="1" x14ac:dyDescent="0.25">
      <c r="A22" s="43"/>
      <c r="B22" s="6"/>
      <c r="C22" s="126"/>
      <c r="D22" s="6"/>
      <c r="E22" s="7"/>
      <c r="F22" s="8"/>
      <c r="G22" s="9"/>
      <c r="H22" s="29"/>
      <c r="I22" s="21"/>
    </row>
    <row r="23" spans="1:10" ht="25.05" customHeight="1" thickBot="1" x14ac:dyDescent="0.3">
      <c r="A23" s="258" t="s">
        <v>21</v>
      </c>
      <c r="B23" s="259"/>
      <c r="C23" s="127"/>
      <c r="D23" s="22"/>
      <c r="E23" s="23"/>
      <c r="F23" s="24"/>
      <c r="G23" s="181"/>
      <c r="H23" s="30">
        <f>SUM(H8:H22)</f>
        <v>2780</v>
      </c>
      <c r="I23" s="26"/>
    </row>
    <row r="24" spans="1:10" ht="13.5" customHeight="1" x14ac:dyDescent="0.3">
      <c r="I24" s="20"/>
    </row>
  </sheetData>
  <mergeCells count="20">
    <mergeCell ref="A12:B12"/>
    <mergeCell ref="A9:B9"/>
    <mergeCell ref="A23:B23"/>
    <mergeCell ref="A13:B13"/>
    <mergeCell ref="A14:B14"/>
    <mergeCell ref="A15:B15"/>
    <mergeCell ref="A16:B16"/>
    <mergeCell ref="A17:B17"/>
    <mergeCell ref="A19:B19"/>
    <mergeCell ref="H6:H7"/>
    <mergeCell ref="I6:I7"/>
    <mergeCell ref="A8:B8"/>
    <mergeCell ref="A10:B10"/>
    <mergeCell ref="A11:B11"/>
    <mergeCell ref="D2:G2"/>
    <mergeCell ref="D3:G3"/>
    <mergeCell ref="A6:D7"/>
    <mergeCell ref="E6:E7"/>
    <mergeCell ref="F6:F7"/>
    <mergeCell ref="G6:G7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N21"/>
  <sheetViews>
    <sheetView zoomScale="85" zoomScaleNormal="85" workbookViewId="0">
      <selection activeCell="G28" sqref="G28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73046875" style="1" customWidth="1"/>
    <col min="12" max="12" width="9" style="1"/>
    <col min="13" max="13" width="17.265625" style="1" customWidth="1"/>
    <col min="14" max="16384" width="9" style="1"/>
  </cols>
  <sheetData>
    <row r="1" spans="1:14" ht="27.75" customHeight="1" thickBot="1" x14ac:dyDescent="0.3"/>
    <row r="2" spans="1:14" ht="34.5" customHeight="1" x14ac:dyDescent="0.25">
      <c r="A2" s="35" t="s">
        <v>13</v>
      </c>
      <c r="B2" s="36"/>
      <c r="C2" s="232" t="s">
        <v>117</v>
      </c>
      <c r="D2" s="232"/>
      <c r="E2" s="232"/>
      <c r="F2" s="232"/>
      <c r="G2" s="232"/>
      <c r="H2" s="232"/>
      <c r="I2" s="59" t="s">
        <v>18</v>
      </c>
    </row>
    <row r="3" spans="1:14" ht="24" customHeight="1" x14ac:dyDescent="0.25">
      <c r="A3" s="55" t="s">
        <v>41</v>
      </c>
      <c r="B3" s="56">
        <f>H19</f>
        <v>20323.839125000002</v>
      </c>
      <c r="C3" s="54" t="s">
        <v>40</v>
      </c>
      <c r="D3" s="298" t="s">
        <v>114</v>
      </c>
      <c r="E3" s="298"/>
      <c r="F3" s="298"/>
      <c r="G3" s="298"/>
      <c r="H3" s="57"/>
      <c r="I3" s="58"/>
    </row>
    <row r="4" spans="1:14" ht="11.25" customHeight="1" x14ac:dyDescent="0.25">
      <c r="A4" s="45"/>
      <c r="I4" s="37"/>
    </row>
    <row r="5" spans="1:14" ht="8.25" customHeight="1" thickBot="1" x14ac:dyDescent="0.3">
      <c r="A5" s="46"/>
      <c r="E5" s="41"/>
      <c r="I5" s="37"/>
    </row>
    <row r="6" spans="1:14" ht="13.5" customHeight="1" x14ac:dyDescent="0.25">
      <c r="A6" s="234" t="s">
        <v>5</v>
      </c>
      <c r="B6" s="235"/>
      <c r="C6" s="235"/>
      <c r="D6" s="236"/>
      <c r="E6" s="240" t="s">
        <v>0</v>
      </c>
      <c r="F6" s="242" t="s">
        <v>9</v>
      </c>
      <c r="G6" s="244" t="s">
        <v>10</v>
      </c>
      <c r="H6" s="246" t="s">
        <v>1</v>
      </c>
      <c r="I6" s="248" t="s">
        <v>2</v>
      </c>
    </row>
    <row r="7" spans="1:14" ht="13.5" customHeight="1" x14ac:dyDescent="0.25">
      <c r="A7" s="237"/>
      <c r="B7" s="238"/>
      <c r="C7" s="238"/>
      <c r="D7" s="239"/>
      <c r="E7" s="241"/>
      <c r="F7" s="243"/>
      <c r="G7" s="245"/>
      <c r="H7" s="247"/>
      <c r="I7" s="249"/>
    </row>
    <row r="8" spans="1:14" ht="25.5" customHeight="1" x14ac:dyDescent="0.25">
      <c r="A8" s="250" t="s">
        <v>134</v>
      </c>
      <c r="B8" s="251"/>
      <c r="C8" s="121" t="s">
        <v>58</v>
      </c>
      <c r="D8" s="40" t="s">
        <v>115</v>
      </c>
      <c r="E8" s="27" t="s">
        <v>30</v>
      </c>
      <c r="F8" s="32">
        <v>1</v>
      </c>
      <c r="G8" s="129">
        <v>6842</v>
      </c>
      <c r="H8" s="129">
        <f t="shared" ref="H8:H14" si="0">F8*G8</f>
        <v>6842</v>
      </c>
      <c r="I8" s="130" t="s">
        <v>22</v>
      </c>
    </row>
    <row r="9" spans="1:14" ht="25.5" customHeight="1" x14ac:dyDescent="0.25">
      <c r="A9" s="252" t="s">
        <v>70</v>
      </c>
      <c r="B9" s="255"/>
      <c r="C9" s="122" t="s">
        <v>135</v>
      </c>
      <c r="D9" s="40"/>
      <c r="E9" s="27" t="s">
        <v>78</v>
      </c>
      <c r="F9" s="32">
        <v>1</v>
      </c>
      <c r="G9" s="161">
        <v>4200</v>
      </c>
      <c r="H9" s="161">
        <v>4000</v>
      </c>
      <c r="I9" s="162"/>
    </row>
    <row r="10" spans="1:14" ht="25.5" customHeight="1" x14ac:dyDescent="0.25">
      <c r="A10" s="252" t="s">
        <v>136</v>
      </c>
      <c r="B10" s="253"/>
      <c r="C10" s="122" t="s">
        <v>90</v>
      </c>
      <c r="D10" s="40" t="s">
        <v>64</v>
      </c>
      <c r="E10" s="27" t="s">
        <v>78</v>
      </c>
      <c r="F10" s="32">
        <v>1</v>
      </c>
      <c r="G10" s="131">
        <v>2600</v>
      </c>
      <c r="H10" s="131">
        <f t="shared" si="0"/>
        <v>2600</v>
      </c>
      <c r="I10" s="132"/>
    </row>
    <row r="11" spans="1:14" ht="25.5" customHeight="1" x14ac:dyDescent="0.25">
      <c r="A11" s="256" t="s">
        <v>137</v>
      </c>
      <c r="B11" s="257"/>
      <c r="C11" s="122" t="s">
        <v>66</v>
      </c>
      <c r="D11" s="40" t="s">
        <v>130</v>
      </c>
      <c r="E11" s="27" t="s">
        <v>78</v>
      </c>
      <c r="F11" s="32">
        <v>1</v>
      </c>
      <c r="G11" s="28">
        <v>4200</v>
      </c>
      <c r="H11" s="131">
        <f t="shared" si="0"/>
        <v>4200</v>
      </c>
      <c r="I11" s="52"/>
    </row>
    <row r="12" spans="1:14" ht="25.05" customHeight="1" x14ac:dyDescent="0.25">
      <c r="A12" s="252" t="s">
        <v>67</v>
      </c>
      <c r="B12" s="255"/>
      <c r="C12" s="123" t="s">
        <v>19</v>
      </c>
      <c r="D12" s="120" t="s">
        <v>68</v>
      </c>
      <c r="E12" s="27" t="s">
        <v>78</v>
      </c>
      <c r="F12" s="32">
        <v>2</v>
      </c>
      <c r="G12" s="29">
        <v>720</v>
      </c>
      <c r="H12" s="28">
        <f t="shared" si="0"/>
        <v>1440</v>
      </c>
      <c r="I12" s="118"/>
      <c r="K12" s="53"/>
    </row>
    <row r="13" spans="1:14" ht="25.05" customHeight="1" x14ac:dyDescent="0.25">
      <c r="A13" s="317" t="s">
        <v>91</v>
      </c>
      <c r="B13" s="317"/>
      <c r="C13" s="176" t="s">
        <v>110</v>
      </c>
      <c r="D13" s="178" t="s">
        <v>109</v>
      </c>
      <c r="E13" s="175" t="s">
        <v>11</v>
      </c>
      <c r="F13" s="32">
        <v>3.3</v>
      </c>
      <c r="G13" s="28">
        <v>114</v>
      </c>
      <c r="H13" s="28">
        <f t="shared" si="0"/>
        <v>376.2</v>
      </c>
      <c r="I13" s="167" t="s">
        <v>111</v>
      </c>
      <c r="J13" s="39"/>
      <c r="K13" s="318" t="s">
        <v>116</v>
      </c>
      <c r="L13" s="318"/>
      <c r="M13" s="318"/>
    </row>
    <row r="14" spans="1:14" ht="25.05" customHeight="1" x14ac:dyDescent="0.25">
      <c r="A14" s="252" t="s">
        <v>27</v>
      </c>
      <c r="B14" s="255"/>
      <c r="C14" s="166" t="s">
        <v>92</v>
      </c>
      <c r="D14" s="179" t="s">
        <v>94</v>
      </c>
      <c r="E14" s="175" t="s">
        <v>86</v>
      </c>
      <c r="F14" s="174">
        <f>N14</f>
        <v>2.9849625000000001E-2</v>
      </c>
      <c r="G14" s="28">
        <v>29000</v>
      </c>
      <c r="H14" s="28">
        <f t="shared" si="0"/>
        <v>865.63912500000004</v>
      </c>
      <c r="I14" s="167" t="s">
        <v>112</v>
      </c>
      <c r="K14" s="319" t="s">
        <v>97</v>
      </c>
      <c r="L14" s="319"/>
      <c r="M14" s="319"/>
      <c r="N14" s="1">
        <f>(65*65*3.14/4000000)*1*3*3</f>
        <v>2.9849625000000001E-2</v>
      </c>
    </row>
    <row r="15" spans="1:14" ht="26.25" customHeight="1" x14ac:dyDescent="0.25">
      <c r="A15" s="252" t="s">
        <v>22</v>
      </c>
      <c r="B15" s="255"/>
      <c r="C15" s="125"/>
      <c r="D15" s="177"/>
      <c r="E15" s="7" t="s">
        <v>22</v>
      </c>
      <c r="F15" s="33" t="s">
        <v>22</v>
      </c>
      <c r="G15" s="29" t="s">
        <v>22</v>
      </c>
      <c r="H15" s="29" t="s">
        <v>22</v>
      </c>
      <c r="I15" s="34"/>
      <c r="K15"/>
      <c r="L15" s="173" t="s">
        <v>95</v>
      </c>
      <c r="M15" s="205" t="s">
        <v>146</v>
      </c>
    </row>
    <row r="16" spans="1:14" ht="25.05" customHeight="1" x14ac:dyDescent="0.25">
      <c r="A16" s="252"/>
      <c r="B16" s="255"/>
      <c r="C16" s="124"/>
      <c r="D16" s="44"/>
      <c r="E16" s="27"/>
      <c r="F16" s="32"/>
      <c r="G16" s="29"/>
      <c r="H16" s="28"/>
      <c r="I16" s="21"/>
      <c r="K16" s="1" t="s">
        <v>93</v>
      </c>
      <c r="L16" s="1" t="s">
        <v>96</v>
      </c>
    </row>
    <row r="17" spans="1:9" ht="25.05" customHeight="1" x14ac:dyDescent="0.25">
      <c r="A17" s="252"/>
      <c r="B17" s="255"/>
      <c r="C17" s="124"/>
      <c r="D17" s="44"/>
      <c r="E17" s="27"/>
      <c r="F17" s="32"/>
      <c r="G17" s="29"/>
      <c r="H17" s="28"/>
      <c r="I17" s="21"/>
    </row>
    <row r="18" spans="1:9" ht="25.05" customHeight="1" x14ac:dyDescent="0.25">
      <c r="A18" s="43"/>
      <c r="B18" s="6"/>
      <c r="C18" s="126"/>
      <c r="D18" s="6"/>
      <c r="E18" s="7"/>
      <c r="F18" s="8"/>
      <c r="G18" s="9"/>
      <c r="H18" s="29"/>
      <c r="I18" s="21"/>
    </row>
    <row r="19" spans="1:9" ht="25.05" customHeight="1" thickBot="1" x14ac:dyDescent="0.3">
      <c r="A19" s="258" t="s">
        <v>21</v>
      </c>
      <c r="B19" s="259"/>
      <c r="C19" s="127"/>
      <c r="D19" s="22"/>
      <c r="E19" s="23"/>
      <c r="F19" s="24"/>
      <c r="G19" s="25"/>
      <c r="H19" s="30">
        <f>SUM(H8:H18)</f>
        <v>20323.839125000002</v>
      </c>
      <c r="I19" s="26"/>
    </row>
    <row r="20" spans="1:9" ht="13.5" customHeight="1" x14ac:dyDescent="0.3">
      <c r="I20" s="20"/>
    </row>
    <row r="21" spans="1:9" ht="12.75" x14ac:dyDescent="0.25">
      <c r="C21" s="166" t="s">
        <v>113</v>
      </c>
      <c r="D21" s="185" t="s">
        <v>22</v>
      </c>
    </row>
  </sheetData>
  <mergeCells count="21">
    <mergeCell ref="A19:B19"/>
    <mergeCell ref="A16:B16"/>
    <mergeCell ref="A9:B9"/>
    <mergeCell ref="A6:D7"/>
    <mergeCell ref="E6:E7"/>
    <mergeCell ref="A17:B17"/>
    <mergeCell ref="A15:B15"/>
    <mergeCell ref="I6:I7"/>
    <mergeCell ref="D3:G3"/>
    <mergeCell ref="H6:H7"/>
    <mergeCell ref="A8:B8"/>
    <mergeCell ref="A10:B10"/>
    <mergeCell ref="A11:B11"/>
    <mergeCell ref="A12:B12"/>
    <mergeCell ref="F6:F7"/>
    <mergeCell ref="G6:G7"/>
    <mergeCell ref="C2:H2"/>
    <mergeCell ref="A13:B13"/>
    <mergeCell ref="K13:M13"/>
    <mergeCell ref="A14:B14"/>
    <mergeCell ref="K14:M14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代価表 (5)</vt:lpstr>
      <vt:lpstr>見積書かがみ</vt:lpstr>
      <vt:lpstr>内訳書</vt:lpstr>
      <vt:lpstr>代価表1</vt:lpstr>
      <vt:lpstr>代価表2</vt:lpstr>
      <vt:lpstr>代価表3</vt:lpstr>
      <vt:lpstr>代価表4</vt:lpstr>
      <vt:lpstr>代価表5</vt:lpstr>
      <vt:lpstr>見積書かがみ!Print_Area</vt:lpstr>
      <vt:lpstr>内訳書!Print_Area</vt:lpstr>
    </vt:vector>
  </TitlesOfParts>
  <Company>営業部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㈱日本地下技術</dc:creator>
  <cp:lastModifiedBy>和朗 三田</cp:lastModifiedBy>
  <cp:lastPrinted>2008-12-01T00:59:41Z</cp:lastPrinted>
  <dcterms:created xsi:type="dcterms:W3CDTF">2003-05-23T06:10:37Z</dcterms:created>
  <dcterms:modified xsi:type="dcterms:W3CDTF">2023-09-27T02:35:26Z</dcterms:modified>
</cp:coreProperties>
</file>